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3"/>
  </bookViews>
  <sheets>
    <sheet name="1.sz.mell." sheetId="1" r:id="rId1"/>
    <sheet name="2..sz.mell  " sheetId="2" r:id="rId2"/>
    <sheet name="3.sz.mell  " sheetId="3" r:id="rId3"/>
    <sheet name="4.sz.mell" sheetId="4" r:id="rId4"/>
    <sheet name="Munka2" sheetId="5" r:id="rId5"/>
    <sheet name="Munka3" sheetId="6" r:id="rId6"/>
    <sheet name="Munka4" sheetId="7" r:id="rId7"/>
    <sheet name="Munka5" sheetId="8" r:id="rId8"/>
  </sheets>
  <definedNames>
    <definedName name="_xlfn.IFERROR" hidden="1">#NAME?</definedName>
    <definedName name="_xlnm.Print_Area" localSheetId="0">'1.sz.mell.'!$A$3:$E$167</definedName>
  </definedNames>
  <calcPr fullCalcOnLoad="1"/>
</workbook>
</file>

<file path=xl/sharedStrings.xml><?xml version="1.0" encoding="utf-8"?>
<sst xmlns="http://schemas.openxmlformats.org/spreadsheetml/2006/main" count="535" uniqueCount="410">
  <si>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</si>
  <si>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</si>
  <si>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</si>
  <si>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</si>
  <si>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</si>
  <si>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</si>
  <si>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</si>
  <si>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</si>
  <si>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</si>
  <si>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</si>
  <si>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</si>
  <si>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</si>
  <si>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</si>
  <si>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</si>
  <si>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</si>
  <si>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</si>
  <si>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</si>
  <si>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</si>
  <si>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</si>
  <si>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</si>
  <si>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</si>
  <si>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</si>
  <si>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</si>
  <si>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</si>
  <si>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</si>
  <si>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</si>
  <si>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</si>
  <si>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</si>
  <si>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</si>
  <si>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</si>
  <si>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</si>
  <si>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</si>
  <si>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</si>
  <si>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</si>
  <si>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</si>
  <si>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</si>
  <si>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</si>
  <si>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</si>
  <si>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</si>
  <si>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</si>
  <si>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</si>
  <si>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</si>
  <si>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</si>
  <si>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</si>
  <si>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</si>
  <si>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</si>
  <si>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</si>
  <si>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</si>
  <si>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</si>
  <si>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</si>
  <si>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</si>
  <si>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</si>
  <si>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</si>
  <si>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</si>
  <si>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</si>
  <si>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</si>
  <si>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</si>
  <si>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</si>
  <si>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</si>
  <si>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</si>
  <si>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</si>
  <si>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</si>
  <si>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</si>
  <si>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</si>
  <si>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</si>
  <si>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</si>
  <si>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</si>
  <si>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</si>
  <si>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</si>
  <si>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</si>
  <si>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</si>
  <si>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</si>
  <si>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</si>
  <si>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</si>
  <si>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</si>
  <si>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</si>
  <si>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</si>
  <si>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</si>
  <si>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</si>
  <si>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</si>
  <si>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</si>
  <si>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</si>
  <si>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</si>
  <si>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</si>
  <si>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</si>
  <si>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</si>
  <si>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</si>
  <si>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</si>
  <si>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</si>
  <si>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</si>
  <si>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</si>
  <si>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</si>
  <si>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</si>
  <si>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</si>
  <si>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</si>
  <si>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</si>
  <si>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</si>
  <si>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</si>
  <si>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</si>
  <si>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</si>
  <si>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</si>
  <si>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</si>
  <si>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</si>
  <si>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</si>
  <si>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</si>
  <si>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</si>
  <si>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</si>
  <si>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</si>
  <si>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</si>
  <si>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</si>
  <si>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</si>
  <si>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</si>
  <si>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</si>
  <si>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</si>
  <si>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</si>
  <si>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</si>
  <si>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</si>
  <si>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</si>
  <si>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</si>
  <si>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</si>
  <si>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</si>
  <si>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</si>
  <si>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</si>
  <si>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</si>
  <si>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</si>
  <si>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</si>
  <si>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</si>
  <si>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</si>
  <si>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</si>
  <si>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</si>
  <si>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</si>
  <si>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</si>
  <si>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</si>
  <si>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</si>
  <si>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</si>
  <si>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</si>
  <si>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</si>
  <si>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</si>
  <si>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</si>
  <si>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</si>
  <si>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</si>
  <si>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</si>
  <si>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</si>
  <si>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</si>
  <si>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</si>
  <si>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</si>
  <si>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</si>
  <si>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</si>
  <si>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</si>
  <si>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</si>
  <si>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</si>
  <si>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</si>
  <si>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</si>
  <si>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</si>
  <si>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</si>
  <si>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</si>
  <si>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</si>
  <si>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</si>
  <si>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</si>
  <si>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</si>
  <si>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</si>
  <si>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</si>
  <si>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</si>
  <si>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</si>
  <si>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</si>
  <si>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</si>
  <si>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</si>
  <si>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</si>
  <si>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</si>
  <si>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</si>
  <si>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</si>
  <si>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</si>
  <si>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</si>
  <si>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</si>
  <si>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</si>
  <si>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</si>
  <si>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</si>
  <si>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</si>
  <si>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</si>
  <si>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</si>
  <si>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</si>
  <si>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</si>
  <si>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</si>
  <si>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</si>
  <si>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</si>
  <si>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</si>
  <si>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</si>
  <si>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</si>
  <si>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</si>
  <si>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</si>
  <si>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</si>
  <si>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</si>
  <si>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</si>
  <si>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</si>
  <si>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</si>
  <si>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</si>
  <si>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</si>
  <si>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</si>
  <si>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</si>
  <si>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</si>
  <si>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</si>
  <si>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</si>
  <si>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</si>
  <si>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</si>
  <si>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</si>
  <si>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</si>
  <si>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</si>
  <si>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</si>
  <si>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</si>
  <si>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</si>
  <si>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</si>
  <si>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</si>
  <si>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</si>
  <si>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</si>
  <si>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</si>
  <si>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</si>
  <si>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</si>
  <si>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</si>
  <si>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</si>
  <si>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</si>
  <si>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</si>
  <si>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</si>
  <si>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</si>
  <si>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</si>
  <si>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</si>
  <si>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</si>
  <si>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</si>
  <si>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</si>
  <si>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</si>
  <si>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</si>
  <si>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</si>
  <si>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</si>
  <si>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</si>
  <si>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</si>
  <si>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</si>
  <si>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</si>
  <si>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</si>
  <si>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</si>
  <si>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</si>
  <si>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</si>
  <si>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</si>
  <si>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</si>
  <si>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</si>
  <si>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</si>
  <si>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</si>
  <si>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</si>
  <si>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</si>
  <si>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</si>
  <si>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</si>
  <si>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</si>
  <si>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</si>
  <si>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</si>
  <si>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</si>
  <si>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</si>
  <si>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</si>
  <si>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</si>
  <si>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</si>
  <si>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</si>
  <si>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</si>
  <si>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</si>
  <si>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</si>
  <si>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</si>
  <si>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</si>
  <si>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</si>
  <si>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</si>
  <si>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</si>
  <si>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</si>
  <si>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</si>
  <si>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</si>
  <si>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</si>
  <si>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</si>
  <si>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</si>
  <si>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</si>
  <si>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</si>
  <si>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</si>
  <si>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</si>
  <si>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</si>
  <si>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</si>
  <si>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</si>
  <si>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</si>
  <si>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</si>
  <si>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</si>
  <si>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</si>
  <si>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</si>
  <si>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</si>
  <si>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</si>
  <si>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</si>
  <si>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</si>
  <si>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</si>
  <si>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</si>
  <si>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</si>
  <si>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</si>
  <si>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</si>
  <si>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</si>
  <si>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</si>
  <si>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</si>
  <si>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</si>
  <si>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</si>
  <si>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</si>
  <si>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>1.18.</t>
  </si>
  <si>
    <t>1.19.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</si>
  <si>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</si>
  <si>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</si>
  <si>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</si>
  <si>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</si>
  <si>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</si>
  <si>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</si>
  <si>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</si>
  <si>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</si>
  <si>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</si>
  <si>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</si>
  <si>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</si>
  <si>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</si>
  <si>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</si>
  <si>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</si>
  <si>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</si>
  <si>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</si>
  <si>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</si>
  <si>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</si>
  <si>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</si>
  <si>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</si>
  <si>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</si>
  <si>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</si>
  <si>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</si>
  <si>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</si>
  <si>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</si>
  <si>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</si>
  <si>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</si>
  <si>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</si>
  <si>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</si>
  <si>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</si>
  <si>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</si>
  <si>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</si>
  <si>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</si>
  <si>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</si>
  <si>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</si>
  <si>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</si>
  <si>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</si>
  <si>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</si>
  <si>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</si>
  <si>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</si>
  <si>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</si>
  <si>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</si>
  <si>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</si>
  <si>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</si>
  <si>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</si>
  <si>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</si>
  <si>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 xml:space="preserve"> - Vagyoni típusú adók - kommunális adó</t>
  </si>
  <si>
    <t>2.6</t>
  </si>
  <si>
    <t>2.7</t>
  </si>
  <si>
    <t>2.8</t>
  </si>
  <si>
    <t>2.5-ből - társadalombiztosítási alapból kapott támogatás</t>
  </si>
  <si>
    <t xml:space="preserve">           - elkülönített állami pénzalapból kapott támogatás</t>
  </si>
  <si>
    <t xml:space="preserve">           - önkormányzattól kapott támogatás</t>
  </si>
  <si>
    <t>1.3-ból - Készletbeszerzés</t>
  </si>
  <si>
    <t xml:space="preserve">           - Szolgáltatási kiadások</t>
  </si>
  <si>
    <t xml:space="preserve">           - Kiküldetés, reklám és propaganda kiadások</t>
  </si>
  <si>
    <t xml:space="preserve">           - Egyéb dologi kiadások</t>
  </si>
  <si>
    <t>1.21.</t>
  </si>
  <si>
    <t>1.22.</t>
  </si>
  <si>
    <t>1.23.</t>
  </si>
  <si>
    <t>1.24.</t>
  </si>
  <si>
    <t>1.25.</t>
  </si>
  <si>
    <t xml:space="preserve"> - az 1.23-ból: - Általános tartalék</t>
  </si>
  <si>
    <t xml:space="preserve"> - az 1.10-ből: - Előző évi elszámolásból származó befizetések</t>
  </si>
  <si>
    <t xml:space="preserve">           - Kommunikációs szolgáltatások kiadásai</t>
  </si>
  <si>
    <t>Módosítás</t>
  </si>
  <si>
    <t>ezer forintban</t>
  </si>
  <si>
    <t>2015. évi eredeti előirányzat</t>
  </si>
  <si>
    <t>Módosított előirányzat</t>
  </si>
  <si>
    <t>Jogcím</t>
  </si>
  <si>
    <t>E Ft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</si>
  <si>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</si>
  <si>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</si>
  <si>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</si>
  <si>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</si>
  <si>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</si>
  <si>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</si>
  <si>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Lakott külterülettel kapcsolatos feladatok</t>
  </si>
  <si>
    <t>Egyéb kötelező önkormányzati feladatok támogatása</t>
  </si>
  <si>
    <t>Óvodai pedagógusok és segítők bértámogatása</t>
  </si>
  <si>
    <t>Óvodaműködtetési támogatás</t>
  </si>
  <si>
    <t>Gyermekétkeztetés bértámogatása</t>
  </si>
  <si>
    <t>Otthonközeli ellátás-szociális étkezés</t>
  </si>
  <si>
    <t>Pénzbeli szociális juttatások</t>
  </si>
  <si>
    <t>Telep. önk. támogatása a nyilvános könyvtári és közműv. feladatokhoz</t>
  </si>
  <si>
    <t>Kiegészítő támogatás</t>
  </si>
  <si>
    <t>I. Módosított működési célú bevételek és kiadások mérlege
(Önkormányzati szinten)</t>
  </si>
  <si>
    <t>II. Módosított felhalmozási célú bevételek és kiadások mérlege
(Önkormányzati szinten)</t>
  </si>
  <si>
    <t>2.számú melléklet Módosította a __/2016.(___.) számú ör.</t>
  </si>
  <si>
    <t>3.számú melléklet Módosította a __/2016.(_____.) számú ör.</t>
  </si>
  <si>
    <t>4.számú melléklet Módosította a __/2016.(____.) számú ör.</t>
  </si>
  <si>
    <t>Államháztartáson belüli megelőlegezések bevétele</t>
  </si>
  <si>
    <t>Egyéb felhalmozási kiadások-ÁFA befizetés</t>
  </si>
  <si>
    <t>Bejáró gyermekek támogatása</t>
  </si>
  <si>
    <t>Köznevelési feladatok támogatása összesen</t>
  </si>
  <si>
    <t>Általános működési támogatás összesen:</t>
  </si>
  <si>
    <t xml:space="preserve">2014. évről áthúzódó bérkompenzáció </t>
  </si>
  <si>
    <t>Családi napközi</t>
  </si>
  <si>
    <t>Szociális ágazati pótlék</t>
  </si>
  <si>
    <t>Szoc. És gyermekétk. Támogatás összesen</t>
  </si>
  <si>
    <t>Gyermekétkeztetés üzemeltetési támogatása</t>
  </si>
  <si>
    <t>Szociális juttatások kiegészítése</t>
  </si>
  <si>
    <t>2015. évi bérkompenzáció</t>
  </si>
  <si>
    <t>Sociális tüzifa juttatás támogatása</t>
  </si>
  <si>
    <t>Szociális ágazati pótlék kiegészítés</t>
  </si>
  <si>
    <t>Egyéb kiegészítő támogatások</t>
  </si>
  <si>
    <t>Működési támogatások összesen</t>
  </si>
  <si>
    <t>A 2015.évi önkormányzati működési támogatások  alakulása jogcímenként</t>
  </si>
  <si>
    <t xml:space="preserve">Összesen
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</si>
</sst>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#.0"/>
    <numFmt numFmtId="174" formatCode="#,##0.0"/>
  </numFmts>
  <fonts count="6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 CE"/>
      <family val="0"/>
    </font>
    <font>
      <sz val="14"/>
      <name val="Times New Roman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10" xfId="58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vertical="center" wrapText="1" indent="1"/>
      <protection/>
    </xf>
    <xf numFmtId="0" fontId="10" fillId="0" borderId="12" xfId="58" applyFont="1" applyFill="1" applyBorder="1" applyAlignment="1" applyProtection="1">
      <alignment horizontal="left" vertical="center" wrapText="1" indent="1"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0" fontId="10" fillId="0" borderId="15" xfId="58" applyFont="1" applyFill="1" applyBorder="1" applyAlignment="1" applyProtection="1">
      <alignment horizontal="left" vertical="center" wrapText="1" indent="1"/>
      <protection/>
    </xf>
    <xf numFmtId="49" fontId="10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22" xfId="58" applyFont="1" applyFill="1" applyBorder="1" applyAlignment="1" applyProtection="1">
      <alignment horizontal="left" vertical="center" wrapText="1" indent="1"/>
      <protection/>
    </xf>
    <xf numFmtId="0" fontId="9" fillId="0" borderId="23" xfId="58" applyFont="1" applyFill="1" applyBorder="1" applyAlignment="1" applyProtection="1">
      <alignment horizontal="left" vertical="center" wrapText="1" indent="1"/>
      <protection/>
    </xf>
    <xf numFmtId="0" fontId="9" fillId="0" borderId="24" xfId="58" applyFont="1" applyFill="1" applyBorder="1" applyAlignment="1" applyProtection="1">
      <alignment horizontal="left" vertical="center" wrapText="1" indent="1"/>
      <protection/>
    </xf>
    <xf numFmtId="0" fontId="4" fillId="0" borderId="22" xfId="58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0" fontId="9" fillId="0" borderId="23" xfId="58" applyFont="1" applyFill="1" applyBorder="1" applyAlignment="1" applyProtection="1">
      <alignment vertical="center" wrapText="1"/>
      <protection/>
    </xf>
    <xf numFmtId="0" fontId="9" fillId="0" borderId="25" xfId="58" applyFont="1" applyFill="1" applyBorder="1" applyAlignment="1" applyProtection="1">
      <alignment vertical="center" wrapText="1"/>
      <protection/>
    </xf>
    <xf numFmtId="0" fontId="9" fillId="0" borderId="22" xfId="58" applyFont="1" applyFill="1" applyBorder="1" applyAlignment="1" applyProtection="1">
      <alignment horizontal="center" vertical="center" wrapText="1"/>
      <protection/>
    </xf>
    <xf numFmtId="0" fontId="9" fillId="0" borderId="23" xfId="58" applyFont="1" applyFill="1" applyBorder="1" applyAlignment="1" applyProtection="1">
      <alignment horizontal="center" vertical="center" wrapText="1"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58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indent="6"/>
      <protection/>
    </xf>
    <xf numFmtId="0" fontId="10" fillId="0" borderId="11" xfId="58" applyFont="1" applyFill="1" applyBorder="1" applyAlignment="1" applyProtection="1">
      <alignment horizontal="left" vertical="center" wrapText="1" indent="6"/>
      <protection/>
    </xf>
    <xf numFmtId="0" fontId="10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10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164" fontId="9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 applyProtection="1">
      <alignment horizontal="right" vertical="center" wrapText="1" indent="1"/>
      <protection/>
    </xf>
    <xf numFmtId="0" fontId="2" fillId="0" borderId="36" xfId="0" applyFont="1" applyFill="1" applyBorder="1" applyAlignment="1" applyProtection="1">
      <alignment horizontal="right" vertical="center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9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Border="1" applyAlignment="1" applyProtection="1">
      <alignment horizontal="left" vertical="center" wrapText="1" indent="1"/>
      <protection/>
    </xf>
    <xf numFmtId="0" fontId="5" fillId="0" borderId="0" xfId="58" applyFont="1" applyFill="1" applyProtection="1">
      <alignment/>
      <protection/>
    </xf>
    <xf numFmtId="0" fontId="5" fillId="0" borderId="0" xfId="58" applyFont="1" applyFill="1" applyAlignment="1" applyProtection="1">
      <alignment horizontal="right" vertical="center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58" applyFont="1" applyFill="1" applyBorder="1" applyAlignment="1" applyProtection="1">
      <alignment horizontal="center" vertical="center" wrapText="1"/>
      <protection/>
    </xf>
    <xf numFmtId="0" fontId="9" fillId="0" borderId="25" xfId="58" applyFont="1" applyFill="1" applyBorder="1" applyAlignment="1" applyProtection="1">
      <alignment horizontal="center" vertical="center" wrapText="1"/>
      <protection/>
    </xf>
    <xf numFmtId="0" fontId="9" fillId="0" borderId="32" xfId="58" applyFont="1" applyFill="1" applyBorder="1" applyAlignment="1" applyProtection="1">
      <alignment horizontal="center" vertical="center" wrapText="1"/>
      <protection/>
    </xf>
    <xf numFmtId="164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12" xfId="58" applyFont="1" applyFill="1" applyBorder="1" applyAlignment="1" applyProtection="1">
      <alignment horizontal="left" vertical="center" wrapText="1" indent="6"/>
      <protection/>
    </xf>
    <xf numFmtId="0" fontId="5" fillId="0" borderId="0" xfId="58" applyFill="1" applyProtection="1">
      <alignment/>
      <protection/>
    </xf>
    <xf numFmtId="0" fontId="10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45" xfId="0" applyFont="1" applyBorder="1" applyAlignment="1" applyProtection="1">
      <alignment wrapText="1"/>
      <protection/>
    </xf>
    <xf numFmtId="0" fontId="5" fillId="0" borderId="0" xfId="58" applyFill="1" applyAlignment="1" applyProtection="1">
      <alignment/>
      <protection/>
    </xf>
    <xf numFmtId="164" fontId="12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 quotePrefix="1">
      <alignment horizontal="left" wrapText="1" inden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1" xfId="58" applyFont="1" applyFill="1" applyBorder="1" applyAlignment="1" applyProtection="1">
      <alignment horizontal="left" vertical="center" wrapText="1" indent="1"/>
      <protection/>
    </xf>
    <xf numFmtId="0" fontId="9" fillId="0" borderId="45" xfId="58" applyFont="1" applyFill="1" applyBorder="1" applyAlignment="1" applyProtection="1">
      <alignment vertical="center" wrapText="1"/>
      <protection/>
    </xf>
    <xf numFmtId="164" fontId="9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48" xfId="58" applyFont="1" applyFill="1" applyBorder="1" applyAlignment="1" applyProtection="1">
      <alignment horizontal="left" vertical="center" wrapText="1" indent="7"/>
      <protection/>
    </xf>
    <xf numFmtId="16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0" fontId="9" fillId="0" borderId="22" xfId="58" applyFont="1" applyFill="1" applyBorder="1" applyAlignment="1" applyProtection="1">
      <alignment horizontal="left" vertical="center" wrapTex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0" fontId="5" fillId="0" borderId="0" xfId="58" applyNumberFormat="1" applyFill="1" applyProtection="1">
      <alignment/>
      <protection/>
    </xf>
    <xf numFmtId="10" fontId="2" fillId="0" borderId="36" xfId="0" applyNumberFormat="1" applyFont="1" applyFill="1" applyBorder="1" applyAlignment="1" applyProtection="1">
      <alignment horizontal="right" vertical="center"/>
      <protection/>
    </xf>
    <xf numFmtId="10" fontId="9" fillId="0" borderId="32" xfId="58" applyNumberFormat="1" applyFont="1" applyFill="1" applyBorder="1" applyAlignment="1" applyProtection="1">
      <alignment horizontal="center" vertical="center" wrapText="1"/>
      <protection/>
    </xf>
    <xf numFmtId="10" fontId="2" fillId="0" borderId="36" xfId="0" applyNumberFormat="1" applyFont="1" applyFill="1" applyBorder="1" applyAlignment="1" applyProtection="1">
      <alignment horizontal="right"/>
      <protection/>
    </xf>
    <xf numFmtId="10" fontId="5" fillId="0" borderId="0" xfId="58" applyNumberFormat="1" applyFont="1" applyFill="1" applyAlignment="1" applyProtection="1">
      <alignment horizontal="right" vertical="center" indent="1"/>
      <protection/>
    </xf>
    <xf numFmtId="0" fontId="5" fillId="0" borderId="0" xfId="58" applyFont="1" applyFill="1" applyAlignment="1" applyProtection="1">
      <alignment horizontal="center"/>
      <protection/>
    </xf>
    <xf numFmtId="164" fontId="10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Border="1" applyAlignment="1" applyProtection="1">
      <alignment horizontal="right" vertical="center" wrapText="1" indent="1"/>
      <protection/>
    </xf>
    <xf numFmtId="164" fontId="9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5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9" fillId="0" borderId="56" xfId="0" applyFont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/>
    </xf>
    <xf numFmtId="0" fontId="17" fillId="33" borderId="39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64" fontId="10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 wrapText="1"/>
      <protection/>
    </xf>
    <xf numFmtId="164" fontId="0" fillId="0" borderId="0" xfId="58" applyNumberFormat="1" applyFont="1" applyFill="1" applyProtection="1">
      <alignment/>
      <protection/>
    </xf>
    <xf numFmtId="3" fontId="17" fillId="33" borderId="57" xfId="0" applyNumberFormat="1" applyFont="1" applyFill="1" applyBorder="1" applyAlignment="1" applyProtection="1">
      <alignment horizontal="right" vertical="top" wrapText="1"/>
      <protection/>
    </xf>
    <xf numFmtId="3" fontId="19" fillId="33" borderId="57" xfId="0" applyNumberFormat="1" applyFont="1" applyFill="1" applyBorder="1" applyAlignment="1" applyProtection="1">
      <alignment horizontal="right" vertical="top" wrapText="1"/>
      <protection/>
    </xf>
    <xf numFmtId="164" fontId="5" fillId="0" borderId="0" xfId="58" applyNumberFormat="1" applyFill="1" applyProtection="1">
      <alignment/>
      <protection/>
    </xf>
    <xf numFmtId="49" fontId="10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7" fillId="0" borderId="58" xfId="0" applyFont="1" applyBorder="1" applyAlignment="1" applyProtection="1">
      <alignment horizontal="center" vertical="top" wrapText="1"/>
      <protection locked="0"/>
    </xf>
    <xf numFmtId="3" fontId="17" fillId="33" borderId="59" xfId="0" applyNumberFormat="1" applyFont="1" applyFill="1" applyBorder="1" applyAlignment="1" applyProtection="1">
      <alignment horizontal="right" vertical="top" wrapText="1"/>
      <protection/>
    </xf>
    <xf numFmtId="3" fontId="17" fillId="33" borderId="44" xfId="0" applyNumberFormat="1" applyFont="1" applyFill="1" applyBorder="1" applyAlignment="1" applyProtection="1">
      <alignment horizontal="right" vertical="top" wrapText="1"/>
      <protection/>
    </xf>
    <xf numFmtId="3" fontId="22" fillId="33" borderId="57" xfId="0" applyNumberFormat="1" applyFont="1" applyFill="1" applyBorder="1" applyAlignment="1" applyProtection="1">
      <alignment horizontal="right" vertical="top" wrapText="1"/>
      <protection/>
    </xf>
    <xf numFmtId="0" fontId="23" fillId="0" borderId="60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164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Border="1" applyAlignment="1" applyProtection="1">
      <alignment horizontal="right" vertical="center" wrapText="1" indent="1"/>
      <protection/>
    </xf>
    <xf numFmtId="164" fontId="3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Alignment="1" applyProtection="1">
      <alignment horizontal="center"/>
      <protection/>
    </xf>
    <xf numFmtId="164" fontId="16" fillId="0" borderId="36" xfId="58" applyNumberFormat="1" applyFont="1" applyFill="1" applyBorder="1" applyAlignment="1" applyProtection="1">
      <alignment horizontal="left" vertical="center"/>
      <protection/>
    </xf>
    <xf numFmtId="164" fontId="20" fillId="0" borderId="36" xfId="58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63" fillId="0" borderId="64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17" fillId="0" borderId="6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view="pageLayout" zoomScale="160" zoomScaleNormal="130" zoomScaleSheetLayoutView="100" zoomScalePageLayoutView="160" workbookViewId="0" topLeftCell="A1">
      <selection activeCell="B105" sqref="B105"/>
    </sheetView>
  </sheetViews>
  <sheetFormatPr defaultColWidth="9.00390625" defaultRowHeight="12.75"/>
  <cols>
    <col min="1" max="1" width="9.50390625" style="104" customWidth="1"/>
    <col min="2" max="2" width="91.625" style="104" customWidth="1"/>
    <col min="3" max="3" width="16.375" style="105" customWidth="1"/>
    <col min="4" max="4" width="14.125" style="105" customWidth="1"/>
    <col min="5" max="5" width="12.125" style="154" customWidth="1"/>
    <col min="6" max="16384" width="9.375" style="117" customWidth="1"/>
  </cols>
  <sheetData>
    <row r="1" ht="15.75">
      <c r="B1" s="155"/>
    </row>
    <row r="2" ht="15.75">
      <c r="B2" s="155"/>
    </row>
    <row r="3" spans="1:5" ht="15.75" customHeight="1">
      <c r="A3" s="199"/>
      <c r="B3" s="199"/>
      <c r="C3" s="199"/>
      <c r="D3" s="117"/>
      <c r="E3" s="150"/>
    </row>
    <row r="4" spans="1:5" ht="15.75" customHeight="1" thickBot="1">
      <c r="A4" s="202" t="s">
        <v>1</v>
      </c>
      <c r="B4" s="202"/>
      <c r="C4" s="203"/>
      <c r="D4" s="203"/>
      <c r="E4" s="151" t="s">
        <v>367</v>
      </c>
    </row>
    <row r="5" spans="1:5" ht="37.5" customHeight="1" thickBot="1">
      <c r="A5" s="17" t="s">
        <v>40</v>
      </c>
      <c r="B5" s="18" t="s">
        <v>2</v>
      </c>
      <c r="C5" s="23" t="s">
        <v>368</v>
      </c>
      <c r="D5" s="23" t="s">
        <v>366</v>
      </c>
      <c r="E5" s="23" t="s">
        <v>369</v>
      </c>
    </row>
    <row r="6" spans="1:5" s="118" customFormat="1" ht="12" customHeight="1" thickBot="1">
      <c r="A6" s="112" t="s">
        <v>342</v>
      </c>
      <c r="B6" s="113" t="s">
        <v>343</v>
      </c>
      <c r="C6" s="114" t="s">
        <v>344</v>
      </c>
      <c r="D6" s="114" t="s">
        <v>346</v>
      </c>
      <c r="E6" s="152" t="s">
        <v>345</v>
      </c>
    </row>
    <row r="7" spans="1:5" s="119" customFormat="1" ht="12" customHeight="1" thickBot="1">
      <c r="A7" s="14" t="s">
        <v>3</v>
      </c>
      <c r="B7" s="15" t="s">
        <v>128</v>
      </c>
      <c r="C7" s="47">
        <f>SUM(C8:C13)</f>
        <v>94922</v>
      </c>
      <c r="D7" s="47">
        <f>SUM(D8:D13)</f>
        <v>2832</v>
      </c>
      <c r="E7" s="47">
        <f>SUM(E8:E13)</f>
        <v>97754</v>
      </c>
    </row>
    <row r="8" spans="1:5" s="119" customFormat="1" ht="12" customHeight="1">
      <c r="A8" s="9" t="s">
        <v>52</v>
      </c>
      <c r="B8" s="120" t="s">
        <v>129</v>
      </c>
      <c r="C8" s="50">
        <v>13427</v>
      </c>
      <c r="D8" s="50">
        <v>160</v>
      </c>
      <c r="E8" s="50">
        <f aca="true" t="shared" si="0" ref="E8:E13">C8+D8</f>
        <v>13587</v>
      </c>
    </row>
    <row r="9" spans="1:5" s="119" customFormat="1" ht="12" customHeight="1">
      <c r="A9" s="8" t="s">
        <v>53</v>
      </c>
      <c r="B9" s="121" t="s">
        <v>130</v>
      </c>
      <c r="C9" s="49">
        <v>59012</v>
      </c>
      <c r="D9" s="49">
        <v>-13</v>
      </c>
      <c r="E9" s="50">
        <f t="shared" si="0"/>
        <v>58999</v>
      </c>
    </row>
    <row r="10" spans="1:5" s="119" customFormat="1" ht="12" customHeight="1">
      <c r="A10" s="8" t="s">
        <v>54</v>
      </c>
      <c r="B10" s="121" t="s">
        <v>131</v>
      </c>
      <c r="C10" s="49">
        <v>18709</v>
      </c>
      <c r="D10" s="49">
        <v>618</v>
      </c>
      <c r="E10" s="50">
        <f t="shared" si="0"/>
        <v>19327</v>
      </c>
    </row>
    <row r="11" spans="1:5" s="119" customFormat="1" ht="12" customHeight="1">
      <c r="A11" s="8" t="s">
        <v>55</v>
      </c>
      <c r="B11" s="121" t="s">
        <v>132</v>
      </c>
      <c r="C11" s="49">
        <v>1499</v>
      </c>
      <c r="D11" s="49"/>
      <c r="E11" s="50">
        <f t="shared" si="0"/>
        <v>1499</v>
      </c>
    </row>
    <row r="12" spans="1:5" s="119" customFormat="1" ht="12" customHeight="1">
      <c r="A12" s="8" t="s">
        <v>71</v>
      </c>
      <c r="B12" s="43" t="s">
        <v>286</v>
      </c>
      <c r="C12" s="49">
        <v>2275</v>
      </c>
      <c r="D12" s="49">
        <v>2067</v>
      </c>
      <c r="E12" s="50">
        <f t="shared" si="0"/>
        <v>4342</v>
      </c>
    </row>
    <row r="13" spans="1:5" s="119" customFormat="1" ht="12" customHeight="1" thickBot="1">
      <c r="A13" s="10" t="s">
        <v>56</v>
      </c>
      <c r="B13" s="44" t="s">
        <v>287</v>
      </c>
      <c r="C13" s="49"/>
      <c r="D13" s="49"/>
      <c r="E13" s="50">
        <f t="shared" si="0"/>
        <v>0</v>
      </c>
    </row>
    <row r="14" spans="1:5" s="119" customFormat="1" ht="12" customHeight="1" thickBot="1">
      <c r="A14" s="14" t="s">
        <v>4</v>
      </c>
      <c r="B14" s="42" t="s">
        <v>133</v>
      </c>
      <c r="C14" s="47">
        <f>+C15+C16+C17+C18+C19</f>
        <v>18668</v>
      </c>
      <c r="D14" s="47">
        <f>SUM(D15:D19)</f>
        <v>213</v>
      </c>
      <c r="E14" s="47">
        <f>+E15+E16+E17+E18+E19</f>
        <v>18881</v>
      </c>
    </row>
    <row r="15" spans="1:5" s="119" customFormat="1" ht="12" customHeight="1">
      <c r="A15" s="9" t="s">
        <v>58</v>
      </c>
      <c r="B15" s="120" t="s">
        <v>134</v>
      </c>
      <c r="C15" s="50"/>
      <c r="D15" s="50"/>
      <c r="E15" s="50">
        <f aca="true" t="shared" si="1" ref="E15:E22">C15+D15</f>
        <v>0</v>
      </c>
    </row>
    <row r="16" spans="1:5" s="119" customFormat="1" ht="12" customHeight="1">
      <c r="A16" s="8" t="s">
        <v>59</v>
      </c>
      <c r="B16" s="121" t="s">
        <v>135</v>
      </c>
      <c r="C16" s="49"/>
      <c r="D16" s="49"/>
      <c r="E16" s="50">
        <f t="shared" si="1"/>
        <v>0</v>
      </c>
    </row>
    <row r="17" spans="1:5" s="119" customFormat="1" ht="12" customHeight="1">
      <c r="A17" s="8" t="s">
        <v>60</v>
      </c>
      <c r="B17" s="121" t="s">
        <v>279</v>
      </c>
      <c r="C17" s="49"/>
      <c r="D17" s="49"/>
      <c r="E17" s="50">
        <f t="shared" si="1"/>
        <v>0</v>
      </c>
    </row>
    <row r="18" spans="1:5" s="119" customFormat="1" ht="12" customHeight="1">
      <c r="A18" s="8" t="s">
        <v>61</v>
      </c>
      <c r="B18" s="121" t="s">
        <v>280</v>
      </c>
      <c r="C18" s="49"/>
      <c r="D18" s="49"/>
      <c r="E18" s="50">
        <f t="shared" si="1"/>
        <v>0</v>
      </c>
    </row>
    <row r="19" spans="1:6" s="119" customFormat="1" ht="12" customHeight="1">
      <c r="A19" s="8" t="s">
        <v>62</v>
      </c>
      <c r="B19" s="121" t="s">
        <v>136</v>
      </c>
      <c r="C19" s="49">
        <v>18668</v>
      </c>
      <c r="D19" s="49">
        <f>SUM(D20:D22)</f>
        <v>213</v>
      </c>
      <c r="E19" s="50">
        <f>E20+E21+E22</f>
        <v>18881</v>
      </c>
      <c r="F19" s="183"/>
    </row>
    <row r="20" spans="1:5" s="119" customFormat="1" ht="12" customHeight="1">
      <c r="A20" s="10" t="s">
        <v>348</v>
      </c>
      <c r="B20" s="122" t="s">
        <v>351</v>
      </c>
      <c r="C20" s="51">
        <v>3747</v>
      </c>
      <c r="D20" s="51">
        <v>53</v>
      </c>
      <c r="E20" s="50">
        <f t="shared" si="1"/>
        <v>3800</v>
      </c>
    </row>
    <row r="21" spans="1:5" s="119" customFormat="1" ht="12" customHeight="1">
      <c r="A21" s="10" t="s">
        <v>349</v>
      </c>
      <c r="B21" s="122" t="s">
        <v>352</v>
      </c>
      <c r="C21" s="51">
        <v>10000</v>
      </c>
      <c r="D21" s="51">
        <v>160</v>
      </c>
      <c r="E21" s="50">
        <f t="shared" si="1"/>
        <v>10160</v>
      </c>
    </row>
    <row r="22" spans="1:5" s="119" customFormat="1" ht="12" customHeight="1" thickBot="1">
      <c r="A22" s="10" t="s">
        <v>350</v>
      </c>
      <c r="B22" s="44" t="s">
        <v>353</v>
      </c>
      <c r="C22" s="51">
        <v>4921</v>
      </c>
      <c r="D22" s="51"/>
      <c r="E22" s="50">
        <f t="shared" si="1"/>
        <v>4921</v>
      </c>
    </row>
    <row r="23" spans="1:5" s="119" customFormat="1" ht="12" customHeight="1" thickBot="1">
      <c r="A23" s="14" t="s">
        <v>5</v>
      </c>
      <c r="B23" s="15" t="s">
        <v>137</v>
      </c>
      <c r="C23" s="47">
        <f>+C24+C25+C26+C27+C28</f>
        <v>271446</v>
      </c>
      <c r="D23" s="47">
        <f>+D24+D25+D26+D27+D28</f>
        <v>57444</v>
      </c>
      <c r="E23" s="47">
        <f>+E24+E25+E26+E27+E28</f>
        <v>328890</v>
      </c>
    </row>
    <row r="24" spans="1:5" s="119" customFormat="1" ht="12" customHeight="1">
      <c r="A24" s="9" t="s">
        <v>41</v>
      </c>
      <c r="B24" s="120" t="s">
        <v>138</v>
      </c>
      <c r="C24" s="50"/>
      <c r="D24" s="50">
        <v>9956</v>
      </c>
      <c r="E24" s="50">
        <f aca="true" t="shared" si="2" ref="E24:E29">C24+D24</f>
        <v>9956</v>
      </c>
    </row>
    <row r="25" spans="1:5" s="119" customFormat="1" ht="12" customHeight="1">
      <c r="A25" s="8" t="s">
        <v>42</v>
      </c>
      <c r="B25" s="121" t="s">
        <v>139</v>
      </c>
      <c r="C25" s="49"/>
      <c r="D25" s="49"/>
      <c r="E25" s="50">
        <f t="shared" si="2"/>
        <v>0</v>
      </c>
    </row>
    <row r="26" spans="1:5" s="119" customFormat="1" ht="12" customHeight="1">
      <c r="A26" s="8" t="s">
        <v>43</v>
      </c>
      <c r="B26" s="121" t="s">
        <v>281</v>
      </c>
      <c r="C26" s="49"/>
      <c r="D26" s="49"/>
      <c r="E26" s="50">
        <f t="shared" si="2"/>
        <v>0</v>
      </c>
    </row>
    <row r="27" spans="1:5" s="119" customFormat="1" ht="12" customHeight="1">
      <c r="A27" s="8" t="s">
        <v>44</v>
      </c>
      <c r="B27" s="121" t="s">
        <v>282</v>
      </c>
      <c r="C27" s="49"/>
      <c r="D27" s="49"/>
      <c r="E27" s="50">
        <f t="shared" si="2"/>
        <v>0</v>
      </c>
    </row>
    <row r="28" spans="1:5" s="119" customFormat="1" ht="12" customHeight="1">
      <c r="A28" s="8" t="s">
        <v>79</v>
      </c>
      <c r="B28" s="121" t="s">
        <v>140</v>
      </c>
      <c r="C28" s="49">
        <v>271446</v>
      </c>
      <c r="D28" s="49">
        <f>SUM(D29:D29)</f>
        <v>47488</v>
      </c>
      <c r="E28" s="50">
        <f t="shared" si="2"/>
        <v>318934</v>
      </c>
    </row>
    <row r="29" spans="1:5" s="119" customFormat="1" ht="12" customHeight="1" thickBot="1">
      <c r="A29" s="187" t="s">
        <v>80</v>
      </c>
      <c r="B29" s="121" t="s">
        <v>141</v>
      </c>
      <c r="C29" s="109">
        <v>271446</v>
      </c>
      <c r="D29" s="109">
        <v>47488</v>
      </c>
      <c r="E29" s="109">
        <f t="shared" si="2"/>
        <v>318934</v>
      </c>
    </row>
    <row r="30" spans="1:5" s="119" customFormat="1" ht="12" customHeight="1" thickBot="1">
      <c r="A30" s="14" t="s">
        <v>81</v>
      </c>
      <c r="B30" s="15" t="s">
        <v>142</v>
      </c>
      <c r="C30" s="53">
        <f>+C31+C35+C36+C37</f>
        <v>39279</v>
      </c>
      <c r="D30" s="53">
        <f>+D31+D35+D36+D37</f>
        <v>-1308</v>
      </c>
      <c r="E30" s="53">
        <f>+E31+E35+E36+E37</f>
        <v>37971</v>
      </c>
    </row>
    <row r="31" spans="1:5" s="119" customFormat="1" ht="12" customHeight="1">
      <c r="A31" s="9" t="s">
        <v>143</v>
      </c>
      <c r="B31" s="120" t="s">
        <v>293</v>
      </c>
      <c r="C31" s="115">
        <v>31794</v>
      </c>
      <c r="D31" s="115">
        <f>+D32+D33+D34</f>
        <v>-184</v>
      </c>
      <c r="E31" s="50">
        <f aca="true" t="shared" si="3" ref="E31:E37">C31+D31</f>
        <v>31610</v>
      </c>
    </row>
    <row r="32" spans="1:5" s="119" customFormat="1" ht="12" customHeight="1">
      <c r="A32" s="8" t="s">
        <v>144</v>
      </c>
      <c r="B32" s="121" t="s">
        <v>347</v>
      </c>
      <c r="C32" s="49">
        <v>7582</v>
      </c>
      <c r="D32" s="49">
        <v>-498</v>
      </c>
      <c r="E32" s="50">
        <f t="shared" si="3"/>
        <v>7084</v>
      </c>
    </row>
    <row r="33" spans="1:5" s="119" customFormat="1" ht="12" customHeight="1">
      <c r="A33" s="8" t="s">
        <v>145</v>
      </c>
      <c r="B33" s="121" t="s">
        <v>149</v>
      </c>
      <c r="C33" s="49"/>
      <c r="D33" s="49"/>
      <c r="E33" s="50">
        <f t="shared" si="3"/>
        <v>0</v>
      </c>
    </row>
    <row r="34" spans="1:5" s="119" customFormat="1" ht="12" customHeight="1">
      <c r="A34" s="8" t="s">
        <v>291</v>
      </c>
      <c r="B34" s="141" t="s">
        <v>292</v>
      </c>
      <c r="C34" s="49">
        <v>24212</v>
      </c>
      <c r="D34" s="49">
        <v>314</v>
      </c>
      <c r="E34" s="50">
        <f t="shared" si="3"/>
        <v>24526</v>
      </c>
    </row>
    <row r="35" spans="1:5" s="119" customFormat="1" ht="12" customHeight="1">
      <c r="A35" s="8" t="s">
        <v>146</v>
      </c>
      <c r="B35" s="121" t="s">
        <v>150</v>
      </c>
      <c r="C35" s="49">
        <v>5152</v>
      </c>
      <c r="D35" s="49">
        <v>-495</v>
      </c>
      <c r="E35" s="50">
        <f t="shared" si="3"/>
        <v>4657</v>
      </c>
    </row>
    <row r="36" spans="1:5" s="119" customFormat="1" ht="12" customHeight="1">
      <c r="A36" s="8" t="s">
        <v>147</v>
      </c>
      <c r="B36" s="121" t="s">
        <v>151</v>
      </c>
      <c r="C36" s="49">
        <v>1148</v>
      </c>
      <c r="D36" s="49">
        <v>-303</v>
      </c>
      <c r="E36" s="50">
        <f t="shared" si="3"/>
        <v>845</v>
      </c>
    </row>
    <row r="37" spans="1:5" s="119" customFormat="1" ht="12" customHeight="1" thickBot="1">
      <c r="A37" s="10" t="s">
        <v>148</v>
      </c>
      <c r="B37" s="122" t="s">
        <v>152</v>
      </c>
      <c r="C37" s="51">
        <v>1185</v>
      </c>
      <c r="D37" s="51">
        <v>-326</v>
      </c>
      <c r="E37" s="50">
        <f t="shared" si="3"/>
        <v>859</v>
      </c>
    </row>
    <row r="38" spans="1:5" s="119" customFormat="1" ht="12" customHeight="1" thickBot="1">
      <c r="A38" s="14" t="s">
        <v>7</v>
      </c>
      <c r="B38" s="15" t="s">
        <v>288</v>
      </c>
      <c r="C38" s="47">
        <f>SUM(C39:C49)</f>
        <v>18535</v>
      </c>
      <c r="D38" s="47">
        <f>SUM(D39:D49)</f>
        <v>297</v>
      </c>
      <c r="E38" s="47">
        <f>SUM(E39:E49)</f>
        <v>18832</v>
      </c>
    </row>
    <row r="39" spans="1:5" s="119" customFormat="1" ht="12" customHeight="1">
      <c r="A39" s="9" t="s">
        <v>45</v>
      </c>
      <c r="B39" s="120" t="s">
        <v>155</v>
      </c>
      <c r="C39" s="50"/>
      <c r="D39" s="50"/>
      <c r="E39" s="50">
        <f aca="true" t="shared" si="4" ref="E39:E49">C39+D39</f>
        <v>0</v>
      </c>
    </row>
    <row r="40" spans="1:5" s="119" customFormat="1" ht="12" customHeight="1">
      <c r="A40" s="8" t="s">
        <v>46</v>
      </c>
      <c r="B40" s="121" t="s">
        <v>156</v>
      </c>
      <c r="C40" s="49">
        <v>7004</v>
      </c>
      <c r="D40" s="49">
        <v>-106</v>
      </c>
      <c r="E40" s="50">
        <f t="shared" si="4"/>
        <v>6898</v>
      </c>
    </row>
    <row r="41" spans="1:5" s="119" customFormat="1" ht="12" customHeight="1">
      <c r="A41" s="8" t="s">
        <v>47</v>
      </c>
      <c r="B41" s="121" t="s">
        <v>157</v>
      </c>
      <c r="C41" s="49">
        <v>1102</v>
      </c>
      <c r="D41" s="49">
        <v>3</v>
      </c>
      <c r="E41" s="50">
        <f t="shared" si="4"/>
        <v>1105</v>
      </c>
    </row>
    <row r="42" spans="1:5" s="119" customFormat="1" ht="12" customHeight="1">
      <c r="A42" s="8" t="s">
        <v>83</v>
      </c>
      <c r="B42" s="121" t="s">
        <v>158</v>
      </c>
      <c r="C42" s="49">
        <v>2240</v>
      </c>
      <c r="D42" s="49">
        <v>201</v>
      </c>
      <c r="E42" s="50">
        <f t="shared" si="4"/>
        <v>2441</v>
      </c>
    </row>
    <row r="43" spans="1:5" s="119" customFormat="1" ht="12" customHeight="1">
      <c r="A43" s="8" t="s">
        <v>84</v>
      </c>
      <c r="B43" s="121" t="s">
        <v>159</v>
      </c>
      <c r="C43" s="49">
        <v>3257</v>
      </c>
      <c r="D43" s="49">
        <v>5</v>
      </c>
      <c r="E43" s="50">
        <f t="shared" si="4"/>
        <v>3262</v>
      </c>
    </row>
    <row r="44" spans="1:5" s="119" customFormat="1" ht="12" customHeight="1">
      <c r="A44" s="8" t="s">
        <v>85</v>
      </c>
      <c r="B44" s="121" t="s">
        <v>160</v>
      </c>
      <c r="C44" s="49">
        <v>2800</v>
      </c>
      <c r="D44" s="49">
        <v>195</v>
      </c>
      <c r="E44" s="50">
        <f t="shared" si="4"/>
        <v>2995</v>
      </c>
    </row>
    <row r="45" spans="1:5" s="119" customFormat="1" ht="12" customHeight="1">
      <c r="A45" s="8" t="s">
        <v>86</v>
      </c>
      <c r="B45" s="121" t="s">
        <v>161</v>
      </c>
      <c r="C45" s="49">
        <v>2082</v>
      </c>
      <c r="D45" s="49"/>
      <c r="E45" s="50">
        <f t="shared" si="4"/>
        <v>2082</v>
      </c>
    </row>
    <row r="46" spans="1:5" s="119" customFormat="1" ht="12" customHeight="1">
      <c r="A46" s="8" t="s">
        <v>87</v>
      </c>
      <c r="B46" s="121" t="s">
        <v>162</v>
      </c>
      <c r="C46" s="49">
        <v>50</v>
      </c>
      <c r="D46" s="49">
        <v>-1</v>
      </c>
      <c r="E46" s="50">
        <f t="shared" si="4"/>
        <v>49</v>
      </c>
    </row>
    <row r="47" spans="1:5" s="119" customFormat="1" ht="12" customHeight="1">
      <c r="A47" s="8" t="s">
        <v>153</v>
      </c>
      <c r="B47" s="121" t="s">
        <v>163</v>
      </c>
      <c r="C47" s="52"/>
      <c r="D47" s="52"/>
      <c r="E47" s="50">
        <f t="shared" si="4"/>
        <v>0</v>
      </c>
    </row>
    <row r="48" spans="1:5" s="119" customFormat="1" ht="12" customHeight="1">
      <c r="A48" s="10" t="s">
        <v>154</v>
      </c>
      <c r="B48" s="122" t="s">
        <v>290</v>
      </c>
      <c r="C48" s="111"/>
      <c r="D48" s="111"/>
      <c r="E48" s="50">
        <f t="shared" si="4"/>
        <v>0</v>
      </c>
    </row>
    <row r="49" spans="1:5" s="119" customFormat="1" ht="12" customHeight="1" thickBot="1">
      <c r="A49" s="10" t="s">
        <v>289</v>
      </c>
      <c r="B49" s="44" t="s">
        <v>164</v>
      </c>
      <c r="C49" s="111">
        <v>0</v>
      </c>
      <c r="D49" s="111"/>
      <c r="E49" s="50">
        <f t="shared" si="4"/>
        <v>0</v>
      </c>
    </row>
    <row r="50" spans="1:5" s="119" customFormat="1" ht="12" customHeight="1" thickBot="1">
      <c r="A50" s="14" t="s">
        <v>8</v>
      </c>
      <c r="B50" s="15" t="s">
        <v>165</v>
      </c>
      <c r="C50" s="47">
        <f>SUM(C51:C55)</f>
        <v>0</v>
      </c>
      <c r="D50" s="47">
        <f>SUM(D51:D55)</f>
        <v>0</v>
      </c>
      <c r="E50" s="47">
        <f>SUM(E51:E55)</f>
        <v>0</v>
      </c>
    </row>
    <row r="51" spans="1:5" s="119" customFormat="1" ht="12" customHeight="1">
      <c r="A51" s="9" t="s">
        <v>48</v>
      </c>
      <c r="B51" s="120" t="s">
        <v>169</v>
      </c>
      <c r="C51" s="137"/>
      <c r="D51" s="137"/>
      <c r="E51" s="50">
        <f>C51+D51</f>
        <v>0</v>
      </c>
    </row>
    <row r="52" spans="1:5" s="119" customFormat="1" ht="12" customHeight="1">
      <c r="A52" s="8" t="s">
        <v>49</v>
      </c>
      <c r="B52" s="121" t="s">
        <v>170</v>
      </c>
      <c r="C52" s="52"/>
      <c r="D52" s="52"/>
      <c r="E52" s="50">
        <f>C52+D52</f>
        <v>0</v>
      </c>
    </row>
    <row r="53" spans="1:5" s="119" customFormat="1" ht="12" customHeight="1">
      <c r="A53" s="8" t="s">
        <v>166</v>
      </c>
      <c r="B53" s="121" t="s">
        <v>171</v>
      </c>
      <c r="C53" s="52"/>
      <c r="D53" s="52"/>
      <c r="E53" s="50">
        <f>C53+D53</f>
        <v>0</v>
      </c>
    </row>
    <row r="54" spans="1:5" s="119" customFormat="1" ht="12" customHeight="1">
      <c r="A54" s="8" t="s">
        <v>167</v>
      </c>
      <c r="B54" s="121" t="s">
        <v>172</v>
      </c>
      <c r="C54" s="52"/>
      <c r="D54" s="52"/>
      <c r="E54" s="50">
        <f>C54+D54</f>
        <v>0</v>
      </c>
    </row>
    <row r="55" spans="1:5" s="119" customFormat="1" ht="12" customHeight="1" thickBot="1">
      <c r="A55" s="10" t="s">
        <v>168</v>
      </c>
      <c r="B55" s="44" t="s">
        <v>173</v>
      </c>
      <c r="C55" s="111"/>
      <c r="D55" s="111"/>
      <c r="E55" s="50">
        <f>C55+D55</f>
        <v>0</v>
      </c>
    </row>
    <row r="56" spans="1:5" s="119" customFormat="1" ht="12" customHeight="1" thickBot="1">
      <c r="A56" s="14" t="s">
        <v>88</v>
      </c>
      <c r="B56" s="15" t="s">
        <v>174</v>
      </c>
      <c r="C56" s="47">
        <f>SUM(C57:C59)</f>
        <v>0</v>
      </c>
      <c r="D56" s="47">
        <f>SUM(D57:D59)</f>
        <v>0</v>
      </c>
      <c r="E56" s="47">
        <f>SUM(E57:E59)</f>
        <v>0</v>
      </c>
    </row>
    <row r="57" spans="1:5" s="119" customFormat="1" ht="12" customHeight="1">
      <c r="A57" s="9" t="s">
        <v>50</v>
      </c>
      <c r="B57" s="120" t="s">
        <v>175</v>
      </c>
      <c r="C57" s="50"/>
      <c r="D57" s="50"/>
      <c r="E57" s="50">
        <f>C57+D57</f>
        <v>0</v>
      </c>
    </row>
    <row r="58" spans="1:5" s="119" customFormat="1" ht="12" customHeight="1">
      <c r="A58" s="8" t="s">
        <v>51</v>
      </c>
      <c r="B58" s="121" t="s">
        <v>283</v>
      </c>
      <c r="C58" s="49"/>
      <c r="D58" s="49"/>
      <c r="E58" s="50">
        <f>C58+D58</f>
        <v>0</v>
      </c>
    </row>
    <row r="59" spans="1:5" s="119" customFormat="1" ht="12" customHeight="1">
      <c r="A59" s="8" t="s">
        <v>178</v>
      </c>
      <c r="B59" s="121" t="s">
        <v>176</v>
      </c>
      <c r="C59" s="49"/>
      <c r="D59" s="49"/>
      <c r="E59" s="50">
        <f>C59+D59</f>
        <v>0</v>
      </c>
    </row>
    <row r="60" spans="1:5" s="119" customFormat="1" ht="12" customHeight="1" thickBot="1">
      <c r="A60" s="10" t="s">
        <v>179</v>
      </c>
      <c r="B60" s="44" t="s">
        <v>177</v>
      </c>
      <c r="C60" s="51"/>
      <c r="D60" s="51"/>
      <c r="E60" s="50">
        <f>C60+D60</f>
        <v>0</v>
      </c>
    </row>
    <row r="61" spans="1:5" s="119" customFormat="1" ht="12" customHeight="1" thickBot="1">
      <c r="A61" s="14" t="s">
        <v>10</v>
      </c>
      <c r="B61" s="42" t="s">
        <v>180</v>
      </c>
      <c r="C61" s="47">
        <f>SUM(C62:C64)</f>
        <v>0</v>
      </c>
      <c r="D61" s="47">
        <f>SUM(D62:D64)</f>
        <v>0</v>
      </c>
      <c r="E61" s="47">
        <f>SUM(E62:E64)</f>
        <v>0</v>
      </c>
    </row>
    <row r="62" spans="1:5" s="119" customFormat="1" ht="12" customHeight="1">
      <c r="A62" s="9" t="s">
        <v>89</v>
      </c>
      <c r="B62" s="120" t="s">
        <v>182</v>
      </c>
      <c r="C62" s="52"/>
      <c r="D62" s="52"/>
      <c r="E62" s="50">
        <f>C62+D62</f>
        <v>0</v>
      </c>
    </row>
    <row r="63" spans="1:5" s="119" customFormat="1" ht="12" customHeight="1">
      <c r="A63" s="8" t="s">
        <v>90</v>
      </c>
      <c r="B63" s="121" t="s">
        <v>284</v>
      </c>
      <c r="C63" s="52"/>
      <c r="D63" s="52"/>
      <c r="E63" s="50">
        <f>C63+D63</f>
        <v>0</v>
      </c>
    </row>
    <row r="64" spans="1:5" s="119" customFormat="1" ht="12" customHeight="1">
      <c r="A64" s="8" t="s">
        <v>108</v>
      </c>
      <c r="B64" s="121" t="s">
        <v>183</v>
      </c>
      <c r="C64" s="52"/>
      <c r="D64" s="52"/>
      <c r="E64" s="50">
        <f>C64+D64</f>
        <v>0</v>
      </c>
    </row>
    <row r="65" spans="1:5" s="119" customFormat="1" ht="12" customHeight="1" thickBot="1">
      <c r="A65" s="10" t="s">
        <v>181</v>
      </c>
      <c r="B65" s="44" t="s">
        <v>184</v>
      </c>
      <c r="C65" s="52"/>
      <c r="D65" s="52"/>
      <c r="E65" s="50">
        <f>C65+D65</f>
        <v>0</v>
      </c>
    </row>
    <row r="66" spans="1:5" s="119" customFormat="1" ht="12" customHeight="1" thickBot="1">
      <c r="A66" s="148" t="s">
        <v>331</v>
      </c>
      <c r="B66" s="15" t="s">
        <v>185</v>
      </c>
      <c r="C66" s="53">
        <f>+C7+C14+C23+C30+C38+C50+C56+C61</f>
        <v>442850</v>
      </c>
      <c r="D66" s="53">
        <f>+D7+D14+D23+D30+D38+D50+D56+D61</f>
        <v>59478</v>
      </c>
      <c r="E66" s="53">
        <f>+E7+E14+E23+E30+E38+E50+E56+E61</f>
        <v>502328</v>
      </c>
    </row>
    <row r="67" spans="1:5" s="119" customFormat="1" ht="12" customHeight="1" thickBot="1">
      <c r="A67" s="139" t="s">
        <v>186</v>
      </c>
      <c r="B67" s="42" t="s">
        <v>187</v>
      </c>
      <c r="C67" s="47">
        <f>SUM(C68:C70)</f>
        <v>0</v>
      </c>
      <c r="D67" s="47">
        <f>SUM(D68:D70)</f>
        <v>0</v>
      </c>
      <c r="E67" s="47">
        <f>SUM(E68:E70)</f>
        <v>0</v>
      </c>
    </row>
    <row r="68" spans="1:5" s="119" customFormat="1" ht="12" customHeight="1">
      <c r="A68" s="9" t="s">
        <v>217</v>
      </c>
      <c r="B68" s="120" t="s">
        <v>188</v>
      </c>
      <c r="C68" s="52"/>
      <c r="D68" s="52"/>
      <c r="E68" s="50">
        <f>C68+D68</f>
        <v>0</v>
      </c>
    </row>
    <row r="69" spans="1:5" s="119" customFormat="1" ht="12" customHeight="1">
      <c r="A69" s="8" t="s">
        <v>226</v>
      </c>
      <c r="B69" s="121" t="s">
        <v>189</v>
      </c>
      <c r="C69" s="52"/>
      <c r="D69" s="52"/>
      <c r="E69" s="50">
        <f>C69+D69</f>
        <v>0</v>
      </c>
    </row>
    <row r="70" spans="1:5" s="119" customFormat="1" ht="12" customHeight="1" thickBot="1">
      <c r="A70" s="10" t="s">
        <v>227</v>
      </c>
      <c r="B70" s="142" t="s">
        <v>316</v>
      </c>
      <c r="C70" s="52"/>
      <c r="D70" s="52"/>
      <c r="E70" s="50">
        <f>C70+D70</f>
        <v>0</v>
      </c>
    </row>
    <row r="71" spans="1:5" s="119" customFormat="1" ht="12" customHeight="1" thickBot="1">
      <c r="A71" s="139" t="s">
        <v>190</v>
      </c>
      <c r="B71" s="42" t="s">
        <v>191</v>
      </c>
      <c r="C71" s="47">
        <f>SUM(C72:C75)</f>
        <v>0</v>
      </c>
      <c r="D71" s="47">
        <f>SUM(D72:D75)</f>
        <v>0</v>
      </c>
      <c r="E71" s="47">
        <f>SUM(E72:E75)</f>
        <v>0</v>
      </c>
    </row>
    <row r="72" spans="1:5" s="119" customFormat="1" ht="12" customHeight="1">
      <c r="A72" s="9" t="s">
        <v>72</v>
      </c>
      <c r="B72" s="120" t="s">
        <v>192</v>
      </c>
      <c r="C72" s="52"/>
      <c r="D72" s="52"/>
      <c r="E72" s="50">
        <f>C72+D72</f>
        <v>0</v>
      </c>
    </row>
    <row r="73" spans="1:5" s="119" customFormat="1" ht="12" customHeight="1">
      <c r="A73" s="8" t="s">
        <v>73</v>
      </c>
      <c r="B73" s="121" t="s">
        <v>193</v>
      </c>
      <c r="C73" s="52"/>
      <c r="D73" s="52"/>
      <c r="E73" s="50">
        <f>C73+D73</f>
        <v>0</v>
      </c>
    </row>
    <row r="74" spans="1:5" s="119" customFormat="1" ht="12" customHeight="1">
      <c r="A74" s="8" t="s">
        <v>218</v>
      </c>
      <c r="B74" s="121" t="s">
        <v>194</v>
      </c>
      <c r="C74" s="52"/>
      <c r="D74" s="52"/>
      <c r="E74" s="50">
        <f>C74+D74</f>
        <v>0</v>
      </c>
    </row>
    <row r="75" spans="1:5" s="119" customFormat="1" ht="12" customHeight="1" thickBot="1">
      <c r="A75" s="10" t="s">
        <v>219</v>
      </c>
      <c r="B75" s="44" t="s">
        <v>195</v>
      </c>
      <c r="C75" s="52"/>
      <c r="D75" s="52"/>
      <c r="E75" s="50">
        <f>C75+D75</f>
        <v>0</v>
      </c>
    </row>
    <row r="76" spans="1:5" s="119" customFormat="1" ht="12" customHeight="1" thickBot="1">
      <c r="A76" s="139" t="s">
        <v>196</v>
      </c>
      <c r="B76" s="42" t="s">
        <v>197</v>
      </c>
      <c r="C76" s="47">
        <f>SUM(C77:C78)</f>
        <v>27019</v>
      </c>
      <c r="D76" s="47">
        <f>SUM(D77:D78)</f>
        <v>0</v>
      </c>
      <c r="E76" s="47">
        <f>SUM(E77:E78)</f>
        <v>27019</v>
      </c>
    </row>
    <row r="77" spans="1:5" s="119" customFormat="1" ht="12" customHeight="1">
      <c r="A77" s="9" t="s">
        <v>220</v>
      </c>
      <c r="B77" s="120" t="s">
        <v>198</v>
      </c>
      <c r="C77" s="52">
        <v>27019</v>
      </c>
      <c r="D77" s="52"/>
      <c r="E77" s="52">
        <f>C77+D77</f>
        <v>27019</v>
      </c>
    </row>
    <row r="78" spans="1:5" s="119" customFormat="1" ht="12" customHeight="1" thickBot="1">
      <c r="A78" s="10" t="s">
        <v>221</v>
      </c>
      <c r="B78" s="44" t="s">
        <v>199</v>
      </c>
      <c r="C78" s="52"/>
      <c r="D78" s="52"/>
      <c r="E78" s="52">
        <f>C78+D78</f>
        <v>0</v>
      </c>
    </row>
    <row r="79" spans="1:5" s="119" customFormat="1" ht="12" customHeight="1" thickBot="1">
      <c r="A79" s="139" t="s">
        <v>200</v>
      </c>
      <c r="B79" s="42" t="s">
        <v>201</v>
      </c>
      <c r="C79" s="47">
        <f>SUM(C80:C82)</f>
        <v>0</v>
      </c>
      <c r="D79" s="47">
        <f>SUM(D80:D82)</f>
        <v>1204</v>
      </c>
      <c r="E79" s="47">
        <f>SUM(E80:E82)</f>
        <v>1204</v>
      </c>
    </row>
    <row r="80" spans="1:5" s="119" customFormat="1" ht="12" customHeight="1">
      <c r="A80" s="9" t="s">
        <v>222</v>
      </c>
      <c r="B80" s="120" t="s">
        <v>202</v>
      </c>
      <c r="C80" s="52"/>
      <c r="D80" s="52">
        <v>1204</v>
      </c>
      <c r="E80" s="52">
        <f>C80+D80</f>
        <v>1204</v>
      </c>
    </row>
    <row r="81" spans="1:5" s="119" customFormat="1" ht="12" customHeight="1">
      <c r="A81" s="8" t="s">
        <v>223</v>
      </c>
      <c r="B81" s="121" t="s">
        <v>203</v>
      </c>
      <c r="C81" s="52"/>
      <c r="D81" s="52"/>
      <c r="E81" s="52">
        <f>C81+D81</f>
        <v>0</v>
      </c>
    </row>
    <row r="82" spans="1:5" s="119" customFormat="1" ht="12" customHeight="1" thickBot="1">
      <c r="A82" s="10" t="s">
        <v>224</v>
      </c>
      <c r="B82" s="44" t="s">
        <v>204</v>
      </c>
      <c r="C82" s="52"/>
      <c r="D82" s="52"/>
      <c r="E82" s="52"/>
    </row>
    <row r="83" spans="1:5" s="119" customFormat="1" ht="12" customHeight="1" thickBot="1">
      <c r="A83" s="139" t="s">
        <v>205</v>
      </c>
      <c r="B83" s="42" t="s">
        <v>225</v>
      </c>
      <c r="C83" s="47">
        <f>SUM(C84:C87)</f>
        <v>0</v>
      </c>
      <c r="D83" s="47">
        <f>SUM(D84:D87)</f>
        <v>0</v>
      </c>
      <c r="E83" s="47">
        <f>SUM(E84:E87)</f>
        <v>0</v>
      </c>
    </row>
    <row r="84" spans="1:5" s="119" customFormat="1" ht="12" customHeight="1">
      <c r="A84" s="123" t="s">
        <v>206</v>
      </c>
      <c r="B84" s="120" t="s">
        <v>207</v>
      </c>
      <c r="C84" s="52"/>
      <c r="D84" s="52"/>
      <c r="E84" s="50">
        <f>C84+D84</f>
        <v>0</v>
      </c>
    </row>
    <row r="85" spans="1:5" s="119" customFormat="1" ht="12" customHeight="1">
      <c r="A85" s="124" t="s">
        <v>208</v>
      </c>
      <c r="B85" s="121" t="s">
        <v>209</v>
      </c>
      <c r="C85" s="52"/>
      <c r="D85" s="181"/>
      <c r="E85" s="109">
        <f>C85+D85</f>
        <v>0</v>
      </c>
    </row>
    <row r="86" spans="1:5" s="119" customFormat="1" ht="12" customHeight="1">
      <c r="A86" s="124" t="s">
        <v>210</v>
      </c>
      <c r="B86" s="121" t="s">
        <v>211</v>
      </c>
      <c r="C86" s="52"/>
      <c r="D86" s="52"/>
      <c r="E86" s="50">
        <f>C86+D86</f>
        <v>0</v>
      </c>
    </row>
    <row r="87" spans="1:5" s="119" customFormat="1" ht="12" customHeight="1" thickBot="1">
      <c r="A87" s="125" t="s">
        <v>212</v>
      </c>
      <c r="B87" s="44" t="s">
        <v>213</v>
      </c>
      <c r="C87" s="52"/>
      <c r="D87" s="52"/>
      <c r="E87" s="50">
        <f>C87+D87</f>
        <v>0</v>
      </c>
    </row>
    <row r="88" spans="1:5" s="119" customFormat="1" ht="12" customHeight="1" thickBot="1">
      <c r="A88" s="139" t="s">
        <v>214</v>
      </c>
      <c r="B88" s="42" t="s">
        <v>330</v>
      </c>
      <c r="C88" s="138"/>
      <c r="D88" s="138"/>
      <c r="E88" s="138"/>
    </row>
    <row r="89" spans="1:5" s="119" customFormat="1" ht="13.5" customHeight="1" thickBot="1">
      <c r="A89" s="139" t="s">
        <v>216</v>
      </c>
      <c r="B89" s="42" t="s">
        <v>215</v>
      </c>
      <c r="C89" s="138"/>
      <c r="D89" s="138"/>
      <c r="E89" s="138"/>
    </row>
    <row r="90" spans="1:5" s="119" customFormat="1" ht="15.75" customHeight="1" thickBot="1">
      <c r="A90" s="139" t="s">
        <v>228</v>
      </c>
      <c r="B90" s="126" t="s">
        <v>333</v>
      </c>
      <c r="C90" s="53">
        <f>+C67+C71+C76+C79+C83+C89+C88</f>
        <v>27019</v>
      </c>
      <c r="D90" s="53">
        <f>+D67+D71+D76+D79+D83+D89+D88</f>
        <v>1204</v>
      </c>
      <c r="E90" s="53">
        <f>+E67+E71+E76+E79+E83+E89+E88</f>
        <v>28223</v>
      </c>
    </row>
    <row r="91" spans="1:5" s="119" customFormat="1" ht="16.5" customHeight="1" thickBot="1">
      <c r="A91" s="140" t="s">
        <v>332</v>
      </c>
      <c r="B91" s="127" t="s">
        <v>334</v>
      </c>
      <c r="C91" s="53">
        <f>+C66+C90</f>
        <v>469869</v>
      </c>
      <c r="D91" s="53">
        <f>+D66+D90</f>
        <v>60682</v>
      </c>
      <c r="E91" s="53">
        <f>+E66+E90</f>
        <v>530551</v>
      </c>
    </row>
    <row r="92" spans="1:5" ht="16.5" customHeight="1">
      <c r="A92" s="199"/>
      <c r="B92" s="199"/>
      <c r="C92" s="199"/>
      <c r="D92" s="117"/>
      <c r="E92" s="150"/>
    </row>
    <row r="93" spans="1:5" s="128" customFormat="1" ht="16.5" customHeight="1" thickBot="1">
      <c r="A93" s="202" t="s">
        <v>31</v>
      </c>
      <c r="B93" s="202"/>
      <c r="C93" s="204"/>
      <c r="D93" s="204"/>
      <c r="E93" s="153" t="s">
        <v>107</v>
      </c>
    </row>
    <row r="94" spans="1:5" ht="37.5" customHeight="1" thickBot="1">
      <c r="A94" s="17" t="s">
        <v>40</v>
      </c>
      <c r="B94" s="18" t="s">
        <v>32</v>
      </c>
      <c r="C94" s="23" t="s">
        <v>368</v>
      </c>
      <c r="D94" s="23" t="s">
        <v>366</v>
      </c>
      <c r="E94" s="23" t="s">
        <v>369</v>
      </c>
    </row>
    <row r="95" spans="1:5" s="118" customFormat="1" ht="12" customHeight="1" thickBot="1">
      <c r="A95" s="21" t="s">
        <v>342</v>
      </c>
      <c r="B95" s="22" t="s">
        <v>343</v>
      </c>
      <c r="C95" s="114" t="s">
        <v>344</v>
      </c>
      <c r="D95" s="114" t="s">
        <v>346</v>
      </c>
      <c r="E95" s="152" t="s">
        <v>345</v>
      </c>
    </row>
    <row r="96" spans="1:5" ht="12" customHeight="1" thickBot="1">
      <c r="A96" s="16" t="s">
        <v>3</v>
      </c>
      <c r="B96" s="20" t="s">
        <v>294</v>
      </c>
      <c r="C96" s="46">
        <f>C97+C98+C99+C105+C106+C119</f>
        <v>174888</v>
      </c>
      <c r="D96" s="46">
        <f>D97+D98+D99+D105+D106+D119</f>
        <v>32431</v>
      </c>
      <c r="E96" s="161">
        <f>E97+E98+E99+E105+E106+E119</f>
        <v>207319</v>
      </c>
    </row>
    <row r="97" spans="1:5" ht="12" customHeight="1">
      <c r="A97" s="11" t="s">
        <v>52</v>
      </c>
      <c r="B97" s="4" t="s">
        <v>33</v>
      </c>
      <c r="C97" s="48">
        <v>26255</v>
      </c>
      <c r="D97" s="157">
        <v>961</v>
      </c>
      <c r="E97" s="110">
        <f>C97+D97</f>
        <v>27216</v>
      </c>
    </row>
    <row r="98" spans="1:5" ht="12" customHeight="1">
      <c r="A98" s="8" t="s">
        <v>53</v>
      </c>
      <c r="B98" s="2" t="s">
        <v>91</v>
      </c>
      <c r="C98" s="49">
        <v>5776</v>
      </c>
      <c r="D98" s="158">
        <v>129</v>
      </c>
      <c r="E98" s="109">
        <f aca="true" t="shared" si="5" ref="E98:E121">C98+D98</f>
        <v>5905</v>
      </c>
    </row>
    <row r="99" spans="1:5" ht="12" customHeight="1">
      <c r="A99" s="8" t="s">
        <v>54</v>
      </c>
      <c r="B99" s="2" t="s">
        <v>70</v>
      </c>
      <c r="C99" s="51">
        <f>SUM(C100:C104)</f>
        <v>60214</v>
      </c>
      <c r="D99" s="159">
        <f>SUM(D100:D104)</f>
        <v>17784</v>
      </c>
      <c r="E99" s="109">
        <f t="shared" si="5"/>
        <v>77998</v>
      </c>
    </row>
    <row r="100" spans="1:5" ht="12" customHeight="1">
      <c r="A100" s="8" t="s">
        <v>55</v>
      </c>
      <c r="B100" s="5" t="s">
        <v>354</v>
      </c>
      <c r="C100" s="51">
        <v>10912</v>
      </c>
      <c r="D100" s="159">
        <v>-328</v>
      </c>
      <c r="E100" s="109">
        <f t="shared" si="5"/>
        <v>10584</v>
      </c>
    </row>
    <row r="101" spans="1:5" ht="12" customHeight="1">
      <c r="A101" s="8" t="s">
        <v>71</v>
      </c>
      <c r="B101" s="5" t="s">
        <v>365</v>
      </c>
      <c r="C101" s="51">
        <v>992</v>
      </c>
      <c r="D101" s="159">
        <v>63</v>
      </c>
      <c r="E101" s="109">
        <f t="shared" si="5"/>
        <v>1055</v>
      </c>
    </row>
    <row r="102" spans="1:5" ht="12" customHeight="1">
      <c r="A102" s="8" t="s">
        <v>56</v>
      </c>
      <c r="B102" s="5" t="s">
        <v>355</v>
      </c>
      <c r="C102" s="51">
        <v>19968</v>
      </c>
      <c r="D102" s="159">
        <v>273</v>
      </c>
      <c r="E102" s="109">
        <f t="shared" si="5"/>
        <v>20241</v>
      </c>
    </row>
    <row r="103" spans="1:5" ht="12" customHeight="1">
      <c r="A103" s="8" t="s">
        <v>57</v>
      </c>
      <c r="B103" s="5" t="s">
        <v>356</v>
      </c>
      <c r="C103" s="51"/>
      <c r="D103" s="159"/>
      <c r="E103" s="109">
        <f t="shared" si="5"/>
        <v>0</v>
      </c>
    </row>
    <row r="104" spans="1:5" ht="12" customHeight="1">
      <c r="A104" s="8" t="s">
        <v>63</v>
      </c>
      <c r="B104" s="5" t="s">
        <v>357</v>
      </c>
      <c r="C104" s="51">
        <v>28342</v>
      </c>
      <c r="D104" s="159">
        <v>17776</v>
      </c>
      <c r="E104" s="109">
        <f>C104+D104</f>
        <v>46118</v>
      </c>
    </row>
    <row r="105" spans="1:6" ht="12" customHeight="1">
      <c r="A105" s="8" t="s">
        <v>64</v>
      </c>
      <c r="B105" s="5" t="s">
        <v>92</v>
      </c>
      <c r="C105" s="51">
        <v>1329</v>
      </c>
      <c r="D105" s="159">
        <v>2615</v>
      </c>
      <c r="E105" s="109">
        <f t="shared" si="5"/>
        <v>3944</v>
      </c>
      <c r="F105" s="186"/>
    </row>
    <row r="106" spans="1:6" ht="12" customHeight="1">
      <c r="A106" s="8" t="s">
        <v>65</v>
      </c>
      <c r="B106" s="13" t="s">
        <v>93</v>
      </c>
      <c r="C106" s="51">
        <f>SUM(C107:C118)</f>
        <v>81314</v>
      </c>
      <c r="D106" s="159">
        <f>SUM(D107:D118)</f>
        <v>3301</v>
      </c>
      <c r="E106" s="109">
        <f>C106+D106</f>
        <v>84615</v>
      </c>
      <c r="F106" s="186"/>
    </row>
    <row r="107" spans="1:5" ht="12" customHeight="1">
      <c r="A107" s="8" t="s">
        <v>66</v>
      </c>
      <c r="B107" s="2" t="s">
        <v>364</v>
      </c>
      <c r="C107" s="51">
        <v>625</v>
      </c>
      <c r="D107" s="159">
        <v>11</v>
      </c>
      <c r="E107" s="109">
        <f t="shared" si="5"/>
        <v>636</v>
      </c>
    </row>
    <row r="108" spans="1:5" ht="12" customHeight="1">
      <c r="A108" s="8" t="s">
        <v>68</v>
      </c>
      <c r="B108" s="36" t="s">
        <v>298</v>
      </c>
      <c r="C108" s="51"/>
      <c r="D108" s="159"/>
      <c r="E108" s="109">
        <f t="shared" si="5"/>
        <v>0</v>
      </c>
    </row>
    <row r="109" spans="1:5" ht="12" customHeight="1">
      <c r="A109" s="8" t="s">
        <v>94</v>
      </c>
      <c r="B109" s="36" t="s">
        <v>297</v>
      </c>
      <c r="C109" s="51"/>
      <c r="D109" s="159">
        <v>605</v>
      </c>
      <c r="E109" s="109">
        <f t="shared" si="5"/>
        <v>605</v>
      </c>
    </row>
    <row r="110" spans="1:5" ht="12" customHeight="1">
      <c r="A110" s="8" t="s">
        <v>229</v>
      </c>
      <c r="B110" s="34" t="s">
        <v>231</v>
      </c>
      <c r="C110" s="51"/>
      <c r="D110" s="159"/>
      <c r="E110" s="109">
        <f t="shared" si="5"/>
        <v>0</v>
      </c>
    </row>
    <row r="111" spans="1:5" ht="12" customHeight="1">
      <c r="A111" s="8" t="s">
        <v>230</v>
      </c>
      <c r="B111" s="35" t="s">
        <v>232</v>
      </c>
      <c r="C111" s="51"/>
      <c r="D111" s="159"/>
      <c r="E111" s="109">
        <f t="shared" si="5"/>
        <v>0</v>
      </c>
    </row>
    <row r="112" spans="1:5" ht="12" customHeight="1">
      <c r="A112" s="8" t="s">
        <v>295</v>
      </c>
      <c r="B112" s="35" t="s">
        <v>233</v>
      </c>
      <c r="C112" s="51"/>
      <c r="D112" s="159"/>
      <c r="E112" s="109">
        <f t="shared" si="5"/>
        <v>0</v>
      </c>
    </row>
    <row r="113" spans="1:5" ht="12" customHeight="1">
      <c r="A113" s="8" t="s">
        <v>296</v>
      </c>
      <c r="B113" s="34" t="s">
        <v>234</v>
      </c>
      <c r="C113" s="51">
        <v>71841</v>
      </c>
      <c r="D113" s="159">
        <v>2685</v>
      </c>
      <c r="E113" s="109">
        <f t="shared" si="5"/>
        <v>74526</v>
      </c>
    </row>
    <row r="114" spans="1:5" ht="12" customHeight="1">
      <c r="A114" s="8" t="s">
        <v>299</v>
      </c>
      <c r="B114" s="34" t="s">
        <v>235</v>
      </c>
      <c r="C114" s="51"/>
      <c r="D114" s="159"/>
      <c r="E114" s="109">
        <f t="shared" si="5"/>
        <v>0</v>
      </c>
    </row>
    <row r="115" spans="1:5" ht="12" customHeight="1">
      <c r="A115" s="8" t="s">
        <v>300</v>
      </c>
      <c r="B115" s="35" t="s">
        <v>236</v>
      </c>
      <c r="C115" s="51"/>
      <c r="D115" s="159"/>
      <c r="E115" s="109">
        <f t="shared" si="5"/>
        <v>0</v>
      </c>
    </row>
    <row r="116" spans="1:5" ht="12" customHeight="1">
      <c r="A116" s="7" t="s">
        <v>301</v>
      </c>
      <c r="B116" s="36" t="s">
        <v>237</v>
      </c>
      <c r="C116" s="51"/>
      <c r="D116" s="159"/>
      <c r="E116" s="109">
        <f t="shared" si="5"/>
        <v>0</v>
      </c>
    </row>
    <row r="117" spans="1:5" ht="12" customHeight="1">
      <c r="A117" s="8" t="s">
        <v>358</v>
      </c>
      <c r="B117" s="36" t="s">
        <v>238</v>
      </c>
      <c r="C117" s="51"/>
      <c r="D117" s="159"/>
      <c r="E117" s="109">
        <f t="shared" si="5"/>
        <v>0</v>
      </c>
    </row>
    <row r="118" spans="1:5" ht="12" customHeight="1">
      <c r="A118" s="10" t="s">
        <v>359</v>
      </c>
      <c r="B118" s="36" t="s">
        <v>239</v>
      </c>
      <c r="C118" s="51">
        <v>8848</v>
      </c>
      <c r="D118" s="159"/>
      <c r="E118" s="109">
        <f t="shared" si="5"/>
        <v>8848</v>
      </c>
    </row>
    <row r="119" spans="1:5" ht="12" customHeight="1">
      <c r="A119" s="8" t="s">
        <v>360</v>
      </c>
      <c r="B119" s="5" t="s">
        <v>34</v>
      </c>
      <c r="C119" s="49"/>
      <c r="D119" s="158">
        <f>SUM(D120:D121)</f>
        <v>7641</v>
      </c>
      <c r="E119" s="109">
        <f t="shared" si="5"/>
        <v>7641</v>
      </c>
    </row>
    <row r="120" spans="1:5" ht="12" customHeight="1">
      <c r="A120" s="8" t="s">
        <v>361</v>
      </c>
      <c r="B120" s="2" t="s">
        <v>363</v>
      </c>
      <c r="C120" s="49"/>
      <c r="D120" s="158">
        <v>7641</v>
      </c>
      <c r="E120" s="109">
        <f t="shared" si="5"/>
        <v>7641</v>
      </c>
    </row>
    <row r="121" spans="1:5" ht="12" customHeight="1" thickBot="1">
      <c r="A121" s="12" t="s">
        <v>362</v>
      </c>
      <c r="B121" s="146" t="s">
        <v>302</v>
      </c>
      <c r="C121" s="54"/>
      <c r="D121" s="160"/>
      <c r="E121" s="196">
        <f t="shared" si="5"/>
        <v>0</v>
      </c>
    </row>
    <row r="122" spans="1:5" ht="12" customHeight="1" thickBot="1">
      <c r="A122" s="143" t="s">
        <v>4</v>
      </c>
      <c r="B122" s="144" t="s">
        <v>240</v>
      </c>
      <c r="C122" s="145">
        <f>+C123+C125+C127</f>
        <v>271446</v>
      </c>
      <c r="D122" s="145">
        <f>+D123+D125+D127</f>
        <v>28251</v>
      </c>
      <c r="E122" s="161">
        <f>+E123+E125+E127</f>
        <v>299697</v>
      </c>
    </row>
    <row r="123" spans="1:5" ht="12" customHeight="1">
      <c r="A123" s="9" t="s">
        <v>58</v>
      </c>
      <c r="B123" s="2" t="s">
        <v>106</v>
      </c>
      <c r="C123" s="50">
        <f>SUM(C124)</f>
        <v>138519</v>
      </c>
      <c r="D123" s="162">
        <f>SUM(D124)</f>
        <v>0</v>
      </c>
      <c r="E123" s="110">
        <f aca="true" t="shared" si="6" ref="E123:E135">C123+D123</f>
        <v>138519</v>
      </c>
    </row>
    <row r="124" spans="1:5" ht="12" customHeight="1">
      <c r="A124" s="9" t="s">
        <v>59</v>
      </c>
      <c r="B124" s="6" t="s">
        <v>244</v>
      </c>
      <c r="C124" s="50">
        <v>138519</v>
      </c>
      <c r="D124" s="162"/>
      <c r="E124" s="109">
        <f t="shared" si="6"/>
        <v>138519</v>
      </c>
    </row>
    <row r="125" spans="1:5" ht="12" customHeight="1">
      <c r="A125" s="9" t="s">
        <v>60</v>
      </c>
      <c r="B125" s="6" t="s">
        <v>95</v>
      </c>
      <c r="C125" s="49">
        <f>SUM(C126)</f>
        <v>132927</v>
      </c>
      <c r="D125" s="158">
        <f>SUM(D126)</f>
        <v>28251</v>
      </c>
      <c r="E125" s="109">
        <f t="shared" si="6"/>
        <v>161178</v>
      </c>
    </row>
    <row r="126" spans="1:5" ht="12" customHeight="1">
      <c r="A126" s="9" t="s">
        <v>61</v>
      </c>
      <c r="B126" s="6" t="s">
        <v>245</v>
      </c>
      <c r="C126" s="40">
        <v>132927</v>
      </c>
      <c r="D126" s="156">
        <v>28251</v>
      </c>
      <c r="E126" s="109">
        <f t="shared" si="6"/>
        <v>161178</v>
      </c>
    </row>
    <row r="127" spans="1:5" ht="12" customHeight="1">
      <c r="A127" s="9" t="s">
        <v>62</v>
      </c>
      <c r="B127" s="44" t="s">
        <v>109</v>
      </c>
      <c r="C127" s="40"/>
      <c r="D127" s="156"/>
      <c r="E127" s="109">
        <f t="shared" si="6"/>
        <v>0</v>
      </c>
    </row>
    <row r="128" spans="1:5" ht="12" customHeight="1">
      <c r="A128" s="9" t="s">
        <v>67</v>
      </c>
      <c r="B128" s="43" t="s">
        <v>285</v>
      </c>
      <c r="C128" s="40"/>
      <c r="D128" s="156"/>
      <c r="E128" s="109">
        <f t="shared" si="6"/>
        <v>0</v>
      </c>
    </row>
    <row r="129" spans="1:5" ht="12" customHeight="1">
      <c r="A129" s="9" t="s">
        <v>69</v>
      </c>
      <c r="B129" s="116" t="s">
        <v>250</v>
      </c>
      <c r="C129" s="40"/>
      <c r="D129" s="156"/>
      <c r="E129" s="109">
        <f t="shared" si="6"/>
        <v>0</v>
      </c>
    </row>
    <row r="130" spans="1:5" ht="15.75">
      <c r="A130" s="9" t="s">
        <v>96</v>
      </c>
      <c r="B130" s="35" t="s">
        <v>233</v>
      </c>
      <c r="C130" s="40"/>
      <c r="D130" s="156"/>
      <c r="E130" s="109">
        <f t="shared" si="6"/>
        <v>0</v>
      </c>
    </row>
    <row r="131" spans="1:5" ht="12" customHeight="1">
      <c r="A131" s="9" t="s">
        <v>97</v>
      </c>
      <c r="B131" s="35" t="s">
        <v>249</v>
      </c>
      <c r="C131" s="40"/>
      <c r="D131" s="156"/>
      <c r="E131" s="109">
        <f t="shared" si="6"/>
        <v>0</v>
      </c>
    </row>
    <row r="132" spans="1:5" ht="12" customHeight="1">
      <c r="A132" s="9" t="s">
        <v>98</v>
      </c>
      <c r="B132" s="35" t="s">
        <v>248</v>
      </c>
      <c r="C132" s="40"/>
      <c r="D132" s="156"/>
      <c r="E132" s="109">
        <f t="shared" si="6"/>
        <v>0</v>
      </c>
    </row>
    <row r="133" spans="1:5" ht="12" customHeight="1">
      <c r="A133" s="9" t="s">
        <v>241</v>
      </c>
      <c r="B133" s="35" t="s">
        <v>236</v>
      </c>
      <c r="C133" s="40"/>
      <c r="D133" s="156"/>
      <c r="E133" s="109">
        <f t="shared" si="6"/>
        <v>0</v>
      </c>
    </row>
    <row r="134" spans="1:5" ht="12" customHeight="1">
      <c r="A134" s="9" t="s">
        <v>242</v>
      </c>
      <c r="B134" s="35" t="s">
        <v>247</v>
      </c>
      <c r="C134" s="40"/>
      <c r="D134" s="156"/>
      <c r="E134" s="109">
        <f t="shared" si="6"/>
        <v>0</v>
      </c>
    </row>
    <row r="135" spans="1:5" ht="16.5" thickBot="1">
      <c r="A135" s="7" t="s">
        <v>243</v>
      </c>
      <c r="B135" s="35" t="s">
        <v>246</v>
      </c>
      <c r="C135" s="41"/>
      <c r="D135" s="163"/>
      <c r="E135" s="197">
        <f t="shared" si="6"/>
        <v>0</v>
      </c>
    </row>
    <row r="136" spans="1:5" ht="12" customHeight="1" thickBot="1">
      <c r="A136" s="14" t="s">
        <v>5</v>
      </c>
      <c r="B136" s="32" t="s">
        <v>303</v>
      </c>
      <c r="C136" s="47">
        <f>+C96+C122</f>
        <v>446334</v>
      </c>
      <c r="D136" s="47">
        <f>+D96+D122</f>
        <v>60682</v>
      </c>
      <c r="E136" s="161">
        <f>+E96+E122</f>
        <v>507016</v>
      </c>
    </row>
    <row r="137" spans="1:5" ht="12" customHeight="1" thickBot="1">
      <c r="A137" s="14" t="s">
        <v>6</v>
      </c>
      <c r="B137" s="32" t="s">
        <v>304</v>
      </c>
      <c r="C137" s="47">
        <f>+C138+C139+C140</f>
        <v>19969</v>
      </c>
      <c r="D137" s="47">
        <f>+D138+D139+D140</f>
        <v>0</v>
      </c>
      <c r="E137" s="161">
        <f>+E138+E139+E140</f>
        <v>19969</v>
      </c>
    </row>
    <row r="138" spans="1:5" ht="12" customHeight="1">
      <c r="A138" s="9" t="s">
        <v>143</v>
      </c>
      <c r="B138" s="6" t="s">
        <v>311</v>
      </c>
      <c r="C138" s="40">
        <v>19969</v>
      </c>
      <c r="D138" s="156">
        <v>-19969</v>
      </c>
      <c r="E138" s="110">
        <f>C138+D138</f>
        <v>0</v>
      </c>
    </row>
    <row r="139" spans="1:5" ht="12" customHeight="1">
      <c r="A139" s="9" t="s">
        <v>146</v>
      </c>
      <c r="B139" s="6" t="s">
        <v>312</v>
      </c>
      <c r="C139" s="40"/>
      <c r="D139" s="156"/>
      <c r="E139" s="109">
        <f>C139+D139</f>
        <v>0</v>
      </c>
    </row>
    <row r="140" spans="1:5" ht="12" customHeight="1" thickBot="1">
      <c r="A140" s="7" t="s">
        <v>147</v>
      </c>
      <c r="B140" s="6" t="s">
        <v>313</v>
      </c>
      <c r="C140" s="40"/>
      <c r="D140" s="156">
        <v>19969</v>
      </c>
      <c r="E140" s="196">
        <f>C140+D140</f>
        <v>19969</v>
      </c>
    </row>
    <row r="141" spans="1:5" ht="12" customHeight="1" thickBot="1">
      <c r="A141" s="14" t="s">
        <v>7</v>
      </c>
      <c r="B141" s="32" t="s">
        <v>305</v>
      </c>
      <c r="C141" s="47">
        <f>SUM(C142:C147)</f>
        <v>0</v>
      </c>
      <c r="D141" s="47">
        <f>SUM(D142:D147)</f>
        <v>0</v>
      </c>
      <c r="E141" s="161">
        <f>SUM(E142:E147)</f>
        <v>0</v>
      </c>
    </row>
    <row r="142" spans="1:5" ht="12" customHeight="1">
      <c r="A142" s="9" t="s">
        <v>45</v>
      </c>
      <c r="B142" s="3" t="s">
        <v>314</v>
      </c>
      <c r="C142" s="40"/>
      <c r="D142" s="156"/>
      <c r="E142" s="110">
        <f aca="true" t="shared" si="7" ref="E142:E147">C142+D142</f>
        <v>0</v>
      </c>
    </row>
    <row r="143" spans="1:5" ht="12" customHeight="1">
      <c r="A143" s="9" t="s">
        <v>46</v>
      </c>
      <c r="B143" s="3" t="s">
        <v>306</v>
      </c>
      <c r="C143" s="40"/>
      <c r="D143" s="156"/>
      <c r="E143" s="109">
        <f t="shared" si="7"/>
        <v>0</v>
      </c>
    </row>
    <row r="144" spans="1:5" ht="12" customHeight="1">
      <c r="A144" s="9" t="s">
        <v>47</v>
      </c>
      <c r="B144" s="3" t="s">
        <v>307</v>
      </c>
      <c r="C144" s="40"/>
      <c r="D144" s="156"/>
      <c r="E144" s="109">
        <f t="shared" si="7"/>
        <v>0</v>
      </c>
    </row>
    <row r="145" spans="1:5" ht="12" customHeight="1">
      <c r="A145" s="9" t="s">
        <v>83</v>
      </c>
      <c r="B145" s="3" t="s">
        <v>308</v>
      </c>
      <c r="C145" s="40"/>
      <c r="D145" s="156"/>
      <c r="E145" s="109">
        <f t="shared" si="7"/>
        <v>0</v>
      </c>
    </row>
    <row r="146" spans="1:5" ht="12" customHeight="1">
      <c r="A146" s="9" t="s">
        <v>84</v>
      </c>
      <c r="B146" s="3" t="s">
        <v>309</v>
      </c>
      <c r="C146" s="40"/>
      <c r="D146" s="156"/>
      <c r="E146" s="109">
        <f t="shared" si="7"/>
        <v>0</v>
      </c>
    </row>
    <row r="147" spans="1:5" ht="12" customHeight="1" thickBot="1">
      <c r="A147" s="7" t="s">
        <v>85</v>
      </c>
      <c r="B147" s="3" t="s">
        <v>310</v>
      </c>
      <c r="C147" s="40"/>
      <c r="D147" s="156"/>
      <c r="E147" s="196">
        <f t="shared" si="7"/>
        <v>0</v>
      </c>
    </row>
    <row r="148" spans="1:5" ht="12" customHeight="1" thickBot="1">
      <c r="A148" s="14" t="s">
        <v>8</v>
      </c>
      <c r="B148" s="32" t="s">
        <v>318</v>
      </c>
      <c r="C148" s="53">
        <f>+C149+C150+C151+C152</f>
        <v>3566</v>
      </c>
      <c r="D148" s="53">
        <f>+D149+D150+D151+D152</f>
        <v>0</v>
      </c>
      <c r="E148" s="166">
        <f>+E149+E150+E151+E152</f>
        <v>3566</v>
      </c>
    </row>
    <row r="149" spans="1:5" ht="12" customHeight="1">
      <c r="A149" s="9" t="s">
        <v>48</v>
      </c>
      <c r="B149" s="3" t="s">
        <v>251</v>
      </c>
      <c r="C149" s="40"/>
      <c r="D149" s="156"/>
      <c r="E149" s="110">
        <f>C149+D149</f>
        <v>0</v>
      </c>
    </row>
    <row r="150" spans="1:5" ht="12" customHeight="1">
      <c r="A150" s="9" t="s">
        <v>49</v>
      </c>
      <c r="B150" s="3" t="s">
        <v>252</v>
      </c>
      <c r="C150" s="40">
        <v>3566</v>
      </c>
      <c r="D150" s="156"/>
      <c r="E150" s="109">
        <f>C150+D150</f>
        <v>3566</v>
      </c>
    </row>
    <row r="151" spans="1:5" ht="12" customHeight="1">
      <c r="A151" s="9" t="s">
        <v>166</v>
      </c>
      <c r="B151" s="3" t="s">
        <v>319</v>
      </c>
      <c r="C151" s="40"/>
      <c r="D151" s="156"/>
      <c r="E151" s="109">
        <f>C151+D151</f>
        <v>0</v>
      </c>
    </row>
    <row r="152" spans="1:5" ht="12" customHeight="1" thickBot="1">
      <c r="A152" s="7" t="s">
        <v>167</v>
      </c>
      <c r="B152" s="1" t="s">
        <v>271</v>
      </c>
      <c r="C152" s="40"/>
      <c r="D152" s="156"/>
      <c r="E152" s="196">
        <f>C152+D152</f>
        <v>0</v>
      </c>
    </row>
    <row r="153" spans="1:5" ht="12" customHeight="1" thickBot="1">
      <c r="A153" s="14" t="s">
        <v>9</v>
      </c>
      <c r="B153" s="32" t="s">
        <v>320</v>
      </c>
      <c r="C153" s="55">
        <f>SUM(C154:C158)</f>
        <v>0</v>
      </c>
      <c r="D153" s="198">
        <f>SUM(D154:D158)</f>
        <v>0</v>
      </c>
      <c r="E153" s="165">
        <f>SUM(E154:E158)</f>
        <v>0</v>
      </c>
    </row>
    <row r="154" spans="1:5" ht="12" customHeight="1">
      <c r="A154" s="9" t="s">
        <v>50</v>
      </c>
      <c r="B154" s="3" t="s">
        <v>315</v>
      </c>
      <c r="C154" s="40"/>
      <c r="D154" s="156"/>
      <c r="E154" s="110">
        <f>C154+D154</f>
        <v>0</v>
      </c>
    </row>
    <row r="155" spans="1:5" ht="12" customHeight="1">
      <c r="A155" s="9" t="s">
        <v>51</v>
      </c>
      <c r="B155" s="3" t="s">
        <v>322</v>
      </c>
      <c r="C155" s="40"/>
      <c r="D155" s="156"/>
      <c r="E155" s="109">
        <f>C155+D155</f>
        <v>0</v>
      </c>
    </row>
    <row r="156" spans="1:5" ht="12" customHeight="1">
      <c r="A156" s="9" t="s">
        <v>178</v>
      </c>
      <c r="B156" s="3" t="s">
        <v>317</v>
      </c>
      <c r="C156" s="40"/>
      <c r="D156" s="156"/>
      <c r="E156" s="109">
        <f>C156+D156</f>
        <v>0</v>
      </c>
    </row>
    <row r="157" spans="1:5" ht="12" customHeight="1">
      <c r="A157" s="9" t="s">
        <v>179</v>
      </c>
      <c r="B157" s="3" t="s">
        <v>323</v>
      </c>
      <c r="C157" s="40"/>
      <c r="D157" s="156"/>
      <c r="E157" s="109">
        <f>C157+D157</f>
        <v>0</v>
      </c>
    </row>
    <row r="158" spans="1:5" ht="12" customHeight="1" thickBot="1">
      <c r="A158" s="9" t="s">
        <v>321</v>
      </c>
      <c r="B158" s="3" t="s">
        <v>324</v>
      </c>
      <c r="C158" s="40"/>
      <c r="D158" s="156"/>
      <c r="E158" s="196">
        <f>C158+D158</f>
        <v>0</v>
      </c>
    </row>
    <row r="159" spans="1:5" ht="12" customHeight="1" thickBot="1">
      <c r="A159" s="14" t="s">
        <v>10</v>
      </c>
      <c r="B159" s="32" t="s">
        <v>325</v>
      </c>
      <c r="C159" s="147"/>
      <c r="D159" s="147"/>
      <c r="E159" s="164"/>
    </row>
    <row r="160" spans="1:5" ht="12" customHeight="1" thickBot="1">
      <c r="A160" s="14" t="s">
        <v>11</v>
      </c>
      <c r="B160" s="32" t="s">
        <v>326</v>
      </c>
      <c r="C160" s="147"/>
      <c r="D160" s="147"/>
      <c r="E160" s="147"/>
    </row>
    <row r="161" spans="1:9" ht="15" customHeight="1" thickBot="1">
      <c r="A161" s="14" t="s">
        <v>12</v>
      </c>
      <c r="B161" s="32" t="s">
        <v>328</v>
      </c>
      <c r="C161" s="129">
        <f>+C137+C141+C148+C153+C159+C160</f>
        <v>23535</v>
      </c>
      <c r="D161" s="129">
        <f>+D137+D141+D148+D153+D159+D160</f>
        <v>0</v>
      </c>
      <c r="E161" s="129">
        <f>+E137+E141+E148+E153+E159+E160</f>
        <v>23535</v>
      </c>
      <c r="F161" s="130"/>
      <c r="G161" s="131"/>
      <c r="H161" s="131"/>
      <c r="I161" s="131"/>
    </row>
    <row r="162" spans="1:5" s="119" customFormat="1" ht="12.75" customHeight="1" thickBot="1">
      <c r="A162" s="45" t="s">
        <v>13</v>
      </c>
      <c r="B162" s="103" t="s">
        <v>327</v>
      </c>
      <c r="C162" s="129">
        <f>+C136+C161</f>
        <v>469869</v>
      </c>
      <c r="D162" s="129">
        <f>+D136+D161</f>
        <v>60682</v>
      </c>
      <c r="E162" s="129">
        <f>+E136+E161</f>
        <v>530551</v>
      </c>
    </row>
    <row r="163" ht="7.5" customHeight="1"/>
    <row r="164" spans="1:5" ht="15.75">
      <c r="A164" s="200" t="s">
        <v>253</v>
      </c>
      <c r="B164" s="200"/>
      <c r="C164" s="200"/>
      <c r="D164" s="117"/>
      <c r="E164" s="150"/>
    </row>
    <row r="165" spans="1:5" ht="15" customHeight="1" thickBot="1">
      <c r="A165" s="201" t="s">
        <v>74</v>
      </c>
      <c r="B165" s="201"/>
      <c r="C165" s="56"/>
      <c r="D165" s="56"/>
      <c r="E165" s="151" t="s">
        <v>107</v>
      </c>
    </row>
    <row r="166" spans="1:5" ht="13.5" customHeight="1" thickBot="1">
      <c r="A166" s="14">
        <v>1</v>
      </c>
      <c r="B166" s="19" t="s">
        <v>329</v>
      </c>
      <c r="C166" s="47">
        <f>+C66-C136</f>
        <v>-3484</v>
      </c>
      <c r="D166" s="47">
        <f>+D66-D136</f>
        <v>-1204</v>
      </c>
      <c r="E166" s="47">
        <f>+E66-E136</f>
        <v>-4688</v>
      </c>
    </row>
    <row r="167" spans="1:5" ht="27.75" customHeight="1" thickBot="1">
      <c r="A167" s="14" t="s">
        <v>4</v>
      </c>
      <c r="B167" s="19" t="s">
        <v>335</v>
      </c>
      <c r="C167" s="47">
        <f>+C90-C161</f>
        <v>3484</v>
      </c>
      <c r="D167" s="47">
        <f>+D90-D161</f>
        <v>1204</v>
      </c>
      <c r="E167" s="47">
        <f>+E90-E161</f>
        <v>4688</v>
      </c>
    </row>
  </sheetData>
  <sheetProtection/>
  <mergeCells count="6">
    <mergeCell ref="A3:C3"/>
    <mergeCell ref="A164:C164"/>
    <mergeCell ref="A165:B165"/>
    <mergeCell ref="A92:C92"/>
    <mergeCell ref="A4:D4"/>
    <mergeCell ref="A93:D93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0" r:id="rId1"/>
  <headerFooter alignWithMargins="0">
    <oddHeader>&amp;C&amp;"Times New Roman CE,Félkövér"&amp;12
Sióagárd Község Önkormányzata
2015. ÉVI KÖLTSÉGVETÉSÉNEK MÓDOSÍTOTT PÉNZÜGYI MÉRLEGE.&amp;10
1. számú melléklet    Módosította a __/2016.(_____.) számú ör.&amp;R&amp;"Times New Roman CE,Félkövér dőlt"&amp;11
</oddHeader>
  </headerFooter>
  <rowBreaks count="1" manualBreakCount="1">
    <brk id="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="145" zoomScaleNormal="145" zoomScaleSheetLayoutView="100" workbookViewId="0" topLeftCell="A1">
      <selection activeCell="B21" sqref="B21"/>
    </sheetView>
  </sheetViews>
  <sheetFormatPr defaultColWidth="9.00390625" defaultRowHeight="12.75"/>
  <cols>
    <col min="1" max="1" width="6.875" style="26" customWidth="1"/>
    <col min="2" max="2" width="55.125" style="37" customWidth="1"/>
    <col min="3" max="3" width="16.375" style="26" customWidth="1"/>
    <col min="4" max="4" width="55.125" style="26" customWidth="1"/>
    <col min="5" max="5" width="16.375" style="26" customWidth="1"/>
    <col min="6" max="6" width="4.875" style="26" customWidth="1"/>
    <col min="7" max="16384" width="9.375" style="26" customWidth="1"/>
  </cols>
  <sheetData>
    <row r="1" spans="2:5" ht="48" customHeight="1">
      <c r="B1" s="68" t="s">
        <v>387</v>
      </c>
      <c r="C1" s="69"/>
      <c r="D1" s="69"/>
      <c r="E1" s="182" t="s">
        <v>389</v>
      </c>
    </row>
    <row r="2" ht="14.25" thickBot="1">
      <c r="E2" s="70" t="s">
        <v>37</v>
      </c>
    </row>
    <row r="3" spans="1:5" ht="18" customHeight="1" thickBot="1">
      <c r="A3" s="205" t="s">
        <v>40</v>
      </c>
      <c r="B3" s="71" t="s">
        <v>35</v>
      </c>
      <c r="C3" s="72"/>
      <c r="D3" s="71" t="s">
        <v>36</v>
      </c>
      <c r="E3" s="73"/>
    </row>
    <row r="4" spans="1:5" s="74" customFormat="1" ht="35.25" customHeight="1" thickBot="1">
      <c r="A4" s="206"/>
      <c r="B4" s="38" t="s">
        <v>38</v>
      </c>
      <c r="C4" s="39" t="str">
        <f>+'1.sz.mell.'!E5</f>
        <v>Módosított előirányzat</v>
      </c>
      <c r="D4" s="38" t="s">
        <v>38</v>
      </c>
      <c r="E4" s="25" t="str">
        <f>+C4</f>
        <v>Módosított előirányzat</v>
      </c>
    </row>
    <row r="5" spans="1:5" s="79" customFormat="1" ht="12" customHeight="1" thickBot="1">
      <c r="A5" s="75" t="s">
        <v>342</v>
      </c>
      <c r="B5" s="76" t="s">
        <v>343</v>
      </c>
      <c r="C5" s="77" t="s">
        <v>344</v>
      </c>
      <c r="D5" s="76" t="s">
        <v>346</v>
      </c>
      <c r="E5" s="78" t="s">
        <v>345</v>
      </c>
    </row>
    <row r="6" spans="1:5" ht="12.75" customHeight="1">
      <c r="A6" s="80" t="s">
        <v>3</v>
      </c>
      <c r="B6" s="81" t="s">
        <v>254</v>
      </c>
      <c r="C6" s="57">
        <f>'1.sz.mell.'!E7</f>
        <v>97754</v>
      </c>
      <c r="D6" s="81" t="s">
        <v>39</v>
      </c>
      <c r="E6" s="63">
        <f>'1.sz.mell.'!E97</f>
        <v>27216</v>
      </c>
    </row>
    <row r="7" spans="1:5" ht="12.75" customHeight="1">
      <c r="A7" s="82" t="s">
        <v>4</v>
      </c>
      <c r="B7" s="83" t="s">
        <v>255</v>
      </c>
      <c r="C7" s="58">
        <f>'1.sz.mell.'!E14</f>
        <v>18881</v>
      </c>
      <c r="D7" s="83" t="s">
        <v>91</v>
      </c>
      <c r="E7" s="64">
        <f>'1.sz.mell.'!E98</f>
        <v>5905</v>
      </c>
    </row>
    <row r="8" spans="1:5" ht="12.75" customHeight="1">
      <c r="A8" s="82" t="s">
        <v>5</v>
      </c>
      <c r="B8" s="83" t="s">
        <v>275</v>
      </c>
      <c r="C8" s="58"/>
      <c r="D8" s="83" t="s">
        <v>112</v>
      </c>
      <c r="E8" s="64">
        <f>'1.sz.mell.'!E99-29193</f>
        <v>48805</v>
      </c>
    </row>
    <row r="9" spans="1:5" ht="12.75" customHeight="1">
      <c r="A9" s="82" t="s">
        <v>6</v>
      </c>
      <c r="B9" s="83" t="s">
        <v>82</v>
      </c>
      <c r="C9" s="58">
        <f>'1.sz.mell.'!E30</f>
        <v>37971</v>
      </c>
      <c r="D9" s="83" t="s">
        <v>92</v>
      </c>
      <c r="E9" s="64">
        <f>'1.sz.mell.'!E105</f>
        <v>3944</v>
      </c>
    </row>
    <row r="10" spans="1:5" ht="12.75" customHeight="1">
      <c r="A10" s="82" t="s">
        <v>7</v>
      </c>
      <c r="B10" s="84" t="s">
        <v>278</v>
      </c>
      <c r="C10" s="58">
        <f>'1.sz.mell.'!E38</f>
        <v>18832</v>
      </c>
      <c r="D10" s="83" t="s">
        <v>93</v>
      </c>
      <c r="E10" s="64">
        <f>'1.sz.mell.'!E106</f>
        <v>84615</v>
      </c>
    </row>
    <row r="11" spans="1:5" ht="12.75" customHeight="1">
      <c r="A11" s="82" t="s">
        <v>8</v>
      </c>
      <c r="B11" s="83" t="s">
        <v>256</v>
      </c>
      <c r="C11" s="59">
        <f>'1.sz.mell.'!E56</f>
        <v>0</v>
      </c>
      <c r="D11" s="83" t="s">
        <v>34</v>
      </c>
      <c r="E11" s="64">
        <f>'1.sz.mell.'!E119</f>
        <v>7641</v>
      </c>
    </row>
    <row r="12" spans="1:5" ht="12.75" customHeight="1">
      <c r="A12" s="82" t="s">
        <v>9</v>
      </c>
      <c r="B12" s="83" t="s">
        <v>336</v>
      </c>
      <c r="C12" s="58"/>
      <c r="D12" s="24"/>
      <c r="E12" s="64"/>
    </row>
    <row r="13" spans="1:5" ht="12.75" customHeight="1">
      <c r="A13" s="82" t="s">
        <v>10</v>
      </c>
      <c r="B13" s="24"/>
      <c r="C13" s="58"/>
      <c r="D13" s="24"/>
      <c r="E13" s="64"/>
    </row>
    <row r="14" spans="1:5" ht="12.75" customHeight="1">
      <c r="A14" s="82" t="s">
        <v>11</v>
      </c>
      <c r="B14" s="132"/>
      <c r="C14" s="59"/>
      <c r="D14" s="24"/>
      <c r="E14" s="64"/>
    </row>
    <row r="15" spans="1:5" ht="12.75" customHeight="1">
      <c r="A15" s="82" t="s">
        <v>12</v>
      </c>
      <c r="B15" s="24"/>
      <c r="C15" s="58"/>
      <c r="D15" s="24"/>
      <c r="E15" s="64"/>
    </row>
    <row r="16" spans="1:5" ht="12.75" customHeight="1">
      <c r="A16" s="82" t="s">
        <v>13</v>
      </c>
      <c r="B16" s="24"/>
      <c r="C16" s="58"/>
      <c r="D16" s="24"/>
      <c r="E16" s="64"/>
    </row>
    <row r="17" spans="1:5" ht="12.75" customHeight="1" thickBot="1">
      <c r="A17" s="82" t="s">
        <v>14</v>
      </c>
      <c r="B17" s="27"/>
      <c r="C17" s="60"/>
      <c r="D17" s="24"/>
      <c r="E17" s="65"/>
    </row>
    <row r="18" spans="1:5" ht="15.75" customHeight="1" thickBot="1">
      <c r="A18" s="85" t="s">
        <v>15</v>
      </c>
      <c r="B18" s="33" t="s">
        <v>337</v>
      </c>
      <c r="C18" s="61">
        <f>C6+C7+C9+C10</f>
        <v>173438</v>
      </c>
      <c r="D18" s="33" t="s">
        <v>262</v>
      </c>
      <c r="E18" s="66">
        <f>SUM(E6:E17)</f>
        <v>178126</v>
      </c>
    </row>
    <row r="19" spans="1:5" ht="12.75" customHeight="1">
      <c r="A19" s="86" t="s">
        <v>16</v>
      </c>
      <c r="B19" s="87" t="s">
        <v>259</v>
      </c>
      <c r="C19" s="149">
        <f>+C20+C21+C22+C23</f>
        <v>27019</v>
      </c>
      <c r="D19" s="88" t="s">
        <v>99</v>
      </c>
      <c r="E19" s="67"/>
    </row>
    <row r="20" spans="1:5" ht="12.75" customHeight="1">
      <c r="A20" s="89" t="s">
        <v>17</v>
      </c>
      <c r="B20" s="88" t="s">
        <v>104</v>
      </c>
      <c r="C20" s="29">
        <f>'1.sz.mell.'!E77-'1.sz.mell.'!E138</f>
        <v>27019</v>
      </c>
      <c r="D20" s="88" t="s">
        <v>261</v>
      </c>
      <c r="E20" s="30"/>
    </row>
    <row r="21" spans="1:5" ht="12.75" customHeight="1">
      <c r="A21" s="89" t="s">
        <v>18</v>
      </c>
      <c r="B21" s="88" t="s">
        <v>105</v>
      </c>
      <c r="C21" s="29"/>
      <c r="D21" s="88" t="s">
        <v>75</v>
      </c>
      <c r="E21" s="30"/>
    </row>
    <row r="22" spans="1:5" ht="12.75" customHeight="1">
      <c r="A22" s="89" t="s">
        <v>19</v>
      </c>
      <c r="B22" s="88" t="s">
        <v>110</v>
      </c>
      <c r="C22" s="29"/>
      <c r="D22" s="88" t="s">
        <v>76</v>
      </c>
      <c r="E22" s="30"/>
    </row>
    <row r="23" spans="1:5" ht="12.75" customHeight="1">
      <c r="A23" s="89" t="s">
        <v>20</v>
      </c>
      <c r="B23" s="88" t="s">
        <v>111</v>
      </c>
      <c r="C23" s="29"/>
      <c r="D23" s="87" t="s">
        <v>113</v>
      </c>
      <c r="E23" s="30"/>
    </row>
    <row r="24" spans="1:5" ht="12.75" customHeight="1">
      <c r="A24" s="89" t="s">
        <v>21</v>
      </c>
      <c r="B24" s="88" t="s">
        <v>260</v>
      </c>
      <c r="C24" s="90">
        <f>+C25+C26</f>
        <v>0</v>
      </c>
      <c r="D24" s="88" t="s">
        <v>100</v>
      </c>
      <c r="E24" s="30"/>
    </row>
    <row r="25" spans="1:5" ht="12.75" customHeight="1">
      <c r="A25" s="86" t="s">
        <v>22</v>
      </c>
      <c r="B25" s="87" t="s">
        <v>257</v>
      </c>
      <c r="C25" s="62"/>
      <c r="D25" s="81" t="s">
        <v>319</v>
      </c>
      <c r="E25" s="67"/>
    </row>
    <row r="26" spans="1:5" ht="12.75" customHeight="1">
      <c r="A26" s="89" t="s">
        <v>23</v>
      </c>
      <c r="B26" s="88" t="s">
        <v>258</v>
      </c>
      <c r="C26" s="29"/>
      <c r="D26" s="83" t="s">
        <v>325</v>
      </c>
      <c r="E26" s="30"/>
    </row>
    <row r="27" spans="1:5" ht="12.75" customHeight="1">
      <c r="A27" s="82" t="s">
        <v>24</v>
      </c>
      <c r="B27" s="88" t="s">
        <v>330</v>
      </c>
      <c r="C27" s="29"/>
      <c r="D27" s="83" t="s">
        <v>326</v>
      </c>
      <c r="E27" s="30"/>
    </row>
    <row r="28" spans="1:5" ht="12.75" customHeight="1" thickBot="1">
      <c r="A28" s="106" t="s">
        <v>25</v>
      </c>
      <c r="B28" s="87" t="s">
        <v>392</v>
      </c>
      <c r="C28" s="62">
        <f>'1.sz.mell.'!E80</f>
        <v>1204</v>
      </c>
      <c r="D28" s="87" t="s">
        <v>252</v>
      </c>
      <c r="E28" s="67">
        <f>'1.sz.mell.'!E150</f>
        <v>3566</v>
      </c>
    </row>
    <row r="29" spans="1:5" ht="15.75" customHeight="1" thickBot="1">
      <c r="A29" s="85" t="s">
        <v>26</v>
      </c>
      <c r="B29" s="33" t="s">
        <v>338</v>
      </c>
      <c r="C29" s="61">
        <f>+C19+C24+C27+C28</f>
        <v>28223</v>
      </c>
      <c r="D29" s="33" t="s">
        <v>340</v>
      </c>
      <c r="E29" s="66">
        <f>SUM(E19:E28)</f>
        <v>3566</v>
      </c>
    </row>
    <row r="30" spans="1:5" ht="13.5" thickBot="1">
      <c r="A30" s="85" t="s">
        <v>27</v>
      </c>
      <c r="B30" s="91" t="s">
        <v>339</v>
      </c>
      <c r="C30" s="92">
        <f>+C18+C29</f>
        <v>201661</v>
      </c>
      <c r="D30" s="91" t="s">
        <v>341</v>
      </c>
      <c r="E30" s="92">
        <f>+E18+E29</f>
        <v>181692</v>
      </c>
    </row>
    <row r="31" spans="1:5" ht="13.5" thickBot="1">
      <c r="A31" s="85" t="s">
        <v>28</v>
      </c>
      <c r="B31" s="91" t="s">
        <v>77</v>
      </c>
      <c r="C31" s="92">
        <f>IF(C18-E18&lt;0,E18-C18,"-")</f>
        <v>4688</v>
      </c>
      <c r="D31" s="91" t="s">
        <v>78</v>
      </c>
      <c r="E31" s="92" t="str">
        <f>IF(C18-E18&gt;0,C18-E18,"-")</f>
        <v>-</v>
      </c>
    </row>
    <row r="32" spans="1:5" ht="13.5" thickBot="1">
      <c r="A32" s="85" t="s">
        <v>29</v>
      </c>
      <c r="B32" s="91" t="s">
        <v>114</v>
      </c>
      <c r="C32" s="92" t="str">
        <f>IF(C18+C29-E30&lt;0,E30-(C18+C29),"-")</f>
        <v>-</v>
      </c>
      <c r="D32" s="91" t="s">
        <v>115</v>
      </c>
      <c r="E32" s="92">
        <f>IF(C18+C29-E30&gt;0,C18+C29-E30,"-")</f>
        <v>19969</v>
      </c>
    </row>
    <row r="33" spans="2:4" ht="18.75">
      <c r="B33" s="207"/>
      <c r="C33" s="207"/>
      <c r="D33" s="207"/>
    </row>
  </sheetData>
  <sheetProtection/>
  <mergeCells count="2"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30" zoomScaleNormal="130" zoomScaleSheetLayoutView="115" workbookViewId="0" topLeftCell="A1">
      <selection activeCell="E11" sqref="E11"/>
    </sheetView>
  </sheetViews>
  <sheetFormatPr defaultColWidth="9.00390625" defaultRowHeight="12.75"/>
  <cols>
    <col min="1" max="1" width="6.875" style="26" customWidth="1"/>
    <col min="2" max="2" width="55.125" style="37" customWidth="1"/>
    <col min="3" max="3" width="16.375" style="26" customWidth="1"/>
    <col min="4" max="4" width="55.125" style="26" customWidth="1"/>
    <col min="5" max="5" width="16.375" style="26" customWidth="1"/>
    <col min="6" max="6" width="4.875" style="26" customWidth="1"/>
    <col min="7" max="16384" width="9.375" style="26" customWidth="1"/>
  </cols>
  <sheetData>
    <row r="1" spans="2:6" ht="63.75">
      <c r="B1" s="68" t="s">
        <v>388</v>
      </c>
      <c r="C1" s="69"/>
      <c r="D1" s="69"/>
      <c r="E1" s="182" t="s">
        <v>390</v>
      </c>
      <c r="F1" s="210"/>
    </row>
    <row r="2" spans="5:6" ht="14.25" thickBot="1">
      <c r="E2" s="70" t="s">
        <v>37</v>
      </c>
      <c r="F2" s="210"/>
    </row>
    <row r="3" spans="1:6" ht="13.5" thickBot="1">
      <c r="A3" s="208" t="s">
        <v>40</v>
      </c>
      <c r="B3" s="71" t="s">
        <v>35</v>
      </c>
      <c r="C3" s="72"/>
      <c r="D3" s="71" t="s">
        <v>36</v>
      </c>
      <c r="E3" s="73"/>
      <c r="F3" s="210"/>
    </row>
    <row r="4" spans="1:6" s="74" customFormat="1" ht="24.75" thickBot="1">
      <c r="A4" s="209"/>
      <c r="B4" s="38" t="s">
        <v>38</v>
      </c>
      <c r="C4" s="39" t="str">
        <f>+'2..sz.mell  '!C4</f>
        <v>Módosított előirányzat</v>
      </c>
      <c r="D4" s="38" t="s">
        <v>38</v>
      </c>
      <c r="E4" s="39" t="str">
        <f>+'2..sz.mell  '!C4</f>
        <v>Módosított előirányzat</v>
      </c>
      <c r="F4" s="210"/>
    </row>
    <row r="5" spans="1:6" s="74" customFormat="1" ht="13.5" thickBot="1">
      <c r="A5" s="75" t="s">
        <v>342</v>
      </c>
      <c r="B5" s="76" t="s">
        <v>343</v>
      </c>
      <c r="C5" s="77" t="s">
        <v>344</v>
      </c>
      <c r="D5" s="76" t="s">
        <v>346</v>
      </c>
      <c r="E5" s="78" t="s">
        <v>345</v>
      </c>
      <c r="F5" s="210"/>
    </row>
    <row r="6" spans="1:6" ht="12.75" customHeight="1">
      <c r="A6" s="80" t="s">
        <v>3</v>
      </c>
      <c r="B6" s="81" t="s">
        <v>263</v>
      </c>
      <c r="C6" s="57">
        <f>'1.sz.mell.'!E23</f>
        <v>328890</v>
      </c>
      <c r="D6" s="81" t="s">
        <v>106</v>
      </c>
      <c r="E6" s="63">
        <f>'1.sz.mell.'!E123</f>
        <v>138519</v>
      </c>
      <c r="F6" s="210"/>
    </row>
    <row r="7" spans="1:6" ht="12.75">
      <c r="A7" s="82" t="s">
        <v>4</v>
      </c>
      <c r="B7" s="83" t="s">
        <v>264</v>
      </c>
      <c r="C7" s="58">
        <f>'1.sz.mell.'!E29</f>
        <v>318934</v>
      </c>
      <c r="D7" s="83" t="s">
        <v>269</v>
      </c>
      <c r="E7" s="64">
        <f>'1.sz.mell.'!E124</f>
        <v>138519</v>
      </c>
      <c r="F7" s="210"/>
    </row>
    <row r="8" spans="1:6" ht="12.75" customHeight="1">
      <c r="A8" s="82" t="s">
        <v>5</v>
      </c>
      <c r="B8" s="83" t="s">
        <v>0</v>
      </c>
      <c r="C8" s="58">
        <f>'1.sz.mell.'!E50</f>
        <v>0</v>
      </c>
      <c r="D8" s="83" t="s">
        <v>95</v>
      </c>
      <c r="E8" s="64">
        <f>'1.sz.mell.'!E125</f>
        <v>161178</v>
      </c>
      <c r="F8" s="210"/>
    </row>
    <row r="9" spans="1:6" ht="12.75" customHeight="1">
      <c r="A9" s="82" t="s">
        <v>6</v>
      </c>
      <c r="B9" s="83" t="s">
        <v>265</v>
      </c>
      <c r="C9" s="58">
        <f>'1.sz.mell.'!E61</f>
        <v>0</v>
      </c>
      <c r="D9" s="83" t="s">
        <v>270</v>
      </c>
      <c r="E9" s="64">
        <f>'1.sz.mell.'!E126</f>
        <v>161178</v>
      </c>
      <c r="F9" s="210"/>
    </row>
    <row r="10" spans="1:6" ht="12.75" customHeight="1">
      <c r="A10" s="82" t="s">
        <v>7</v>
      </c>
      <c r="B10" s="83" t="s">
        <v>266</v>
      </c>
      <c r="C10" s="58">
        <f>'1.sz.mell.'!E65</f>
        <v>0</v>
      </c>
      <c r="D10" s="83" t="s">
        <v>393</v>
      </c>
      <c r="E10" s="64">
        <v>29193</v>
      </c>
      <c r="F10" s="210"/>
    </row>
    <row r="11" spans="1:6" ht="12.75" customHeight="1">
      <c r="A11" s="82" t="s">
        <v>8</v>
      </c>
      <c r="B11" s="83" t="s">
        <v>267</v>
      </c>
      <c r="C11" s="59"/>
      <c r="D11" s="135"/>
      <c r="E11" s="64"/>
      <c r="F11" s="210"/>
    </row>
    <row r="12" spans="1:6" ht="12.75" customHeight="1">
      <c r="A12" s="82" t="s">
        <v>9</v>
      </c>
      <c r="B12" s="24"/>
      <c r="C12" s="58"/>
      <c r="D12" s="135"/>
      <c r="E12" s="64"/>
      <c r="F12" s="210"/>
    </row>
    <row r="13" spans="1:6" ht="12.75" customHeight="1">
      <c r="A13" s="82" t="s">
        <v>10</v>
      </c>
      <c r="B13" s="24"/>
      <c r="C13" s="58"/>
      <c r="D13" s="136"/>
      <c r="E13" s="64"/>
      <c r="F13" s="210"/>
    </row>
    <row r="14" spans="1:6" ht="12.75" customHeight="1">
      <c r="A14" s="82" t="s">
        <v>11</v>
      </c>
      <c r="B14" s="133"/>
      <c r="C14" s="59"/>
      <c r="D14" s="135"/>
      <c r="E14" s="64"/>
      <c r="F14" s="210"/>
    </row>
    <row r="15" spans="1:6" ht="12.75">
      <c r="A15" s="82" t="s">
        <v>12</v>
      </c>
      <c r="B15" s="24"/>
      <c r="C15" s="59"/>
      <c r="D15" s="135"/>
      <c r="E15" s="64"/>
      <c r="F15" s="210"/>
    </row>
    <row r="16" spans="1:6" ht="12.75" customHeight="1" thickBot="1">
      <c r="A16" s="106" t="s">
        <v>13</v>
      </c>
      <c r="B16" s="134"/>
      <c r="C16" s="108"/>
      <c r="D16" s="107" t="s">
        <v>34</v>
      </c>
      <c r="E16" s="102"/>
      <c r="F16" s="210"/>
    </row>
    <row r="17" spans="1:6" ht="15.75" customHeight="1" thickBot="1">
      <c r="A17" s="85" t="s">
        <v>14</v>
      </c>
      <c r="B17" s="33" t="s">
        <v>276</v>
      </c>
      <c r="C17" s="61">
        <f>+C6+C8+C9+C11+C12+C13+C14+C15+C16</f>
        <v>328890</v>
      </c>
      <c r="D17" s="33" t="s">
        <v>277</v>
      </c>
      <c r="E17" s="66">
        <f>+E6+E8+E10+E11+E12+E13+E14+E15+E16</f>
        <v>328890</v>
      </c>
      <c r="F17" s="210"/>
    </row>
    <row r="18" spans="1:6" ht="12.75" customHeight="1">
      <c r="A18" s="80" t="s">
        <v>15</v>
      </c>
      <c r="B18" s="94" t="s">
        <v>127</v>
      </c>
      <c r="C18" s="101">
        <f>+C19+C20+C21+C22+C23</f>
        <v>0</v>
      </c>
      <c r="D18" s="88" t="s">
        <v>99</v>
      </c>
      <c r="E18" s="28"/>
      <c r="F18" s="210"/>
    </row>
    <row r="19" spans="1:6" ht="12.75" customHeight="1">
      <c r="A19" s="82" t="s">
        <v>16</v>
      </c>
      <c r="B19" s="95" t="s">
        <v>116</v>
      </c>
      <c r="C19" s="29">
        <f>'1.sz.mell.'!E138</f>
        <v>0</v>
      </c>
      <c r="D19" s="88" t="s">
        <v>102</v>
      </c>
      <c r="E19" s="30"/>
      <c r="F19" s="210"/>
    </row>
    <row r="20" spans="1:6" ht="12.75" customHeight="1">
      <c r="A20" s="80" t="s">
        <v>17</v>
      </c>
      <c r="B20" s="95" t="s">
        <v>117</v>
      </c>
      <c r="C20" s="29"/>
      <c r="D20" s="88" t="s">
        <v>75</v>
      </c>
      <c r="E20" s="30"/>
      <c r="F20" s="210"/>
    </row>
    <row r="21" spans="1:6" ht="12.75" customHeight="1">
      <c r="A21" s="82" t="s">
        <v>18</v>
      </c>
      <c r="B21" s="95" t="s">
        <v>118</v>
      </c>
      <c r="C21" s="29"/>
      <c r="D21" s="88" t="s">
        <v>76</v>
      </c>
      <c r="E21" s="30">
        <f>'1.sz.mell.'!E138</f>
        <v>0</v>
      </c>
      <c r="F21" s="210"/>
    </row>
    <row r="22" spans="1:6" ht="12.75" customHeight="1">
      <c r="A22" s="80" t="s">
        <v>19</v>
      </c>
      <c r="B22" s="95" t="s">
        <v>119</v>
      </c>
      <c r="C22" s="29"/>
      <c r="D22" s="87" t="s">
        <v>113</v>
      </c>
      <c r="E22" s="30"/>
      <c r="F22" s="210"/>
    </row>
    <row r="23" spans="1:6" ht="12.75" customHeight="1">
      <c r="A23" s="82" t="s">
        <v>20</v>
      </c>
      <c r="B23" s="96" t="s">
        <v>120</v>
      </c>
      <c r="C23" s="29"/>
      <c r="D23" s="88" t="s">
        <v>103</v>
      </c>
      <c r="E23" s="30"/>
      <c r="F23" s="210"/>
    </row>
    <row r="24" spans="1:6" ht="12.75" customHeight="1">
      <c r="A24" s="80" t="s">
        <v>21</v>
      </c>
      <c r="B24" s="97" t="s">
        <v>121</v>
      </c>
      <c r="C24" s="90">
        <f>+C25+C26+C27+C28+C29</f>
        <v>0</v>
      </c>
      <c r="D24" s="98" t="s">
        <v>101</v>
      </c>
      <c r="E24" s="30"/>
      <c r="F24" s="210"/>
    </row>
    <row r="25" spans="1:6" ht="12.75" customHeight="1">
      <c r="A25" s="82" t="s">
        <v>22</v>
      </c>
      <c r="B25" s="96" t="s">
        <v>122</v>
      </c>
      <c r="C25" s="29"/>
      <c r="D25" s="98" t="s">
        <v>271</v>
      </c>
      <c r="E25" s="30"/>
      <c r="F25" s="210"/>
    </row>
    <row r="26" spans="1:6" ht="12.75" customHeight="1">
      <c r="A26" s="80" t="s">
        <v>23</v>
      </c>
      <c r="B26" s="96" t="s">
        <v>123</v>
      </c>
      <c r="C26" s="29"/>
      <c r="D26" s="93"/>
      <c r="E26" s="30"/>
      <c r="F26" s="210"/>
    </row>
    <row r="27" spans="1:6" ht="12.75" customHeight="1">
      <c r="A27" s="82" t="s">
        <v>24</v>
      </c>
      <c r="B27" s="95" t="s">
        <v>124</v>
      </c>
      <c r="C27" s="29"/>
      <c r="D27" s="31"/>
      <c r="E27" s="30"/>
      <c r="F27" s="210"/>
    </row>
    <row r="28" spans="1:6" ht="12.75" customHeight="1">
      <c r="A28" s="80" t="s">
        <v>25</v>
      </c>
      <c r="B28" s="99" t="s">
        <v>125</v>
      </c>
      <c r="C28" s="29"/>
      <c r="D28" s="24"/>
      <c r="E28" s="30"/>
      <c r="F28" s="210"/>
    </row>
    <row r="29" spans="1:6" ht="12.75" customHeight="1" thickBot="1">
      <c r="A29" s="82" t="s">
        <v>26</v>
      </c>
      <c r="B29" s="100" t="s">
        <v>126</v>
      </c>
      <c r="C29" s="29"/>
      <c r="D29" s="31"/>
      <c r="E29" s="30"/>
      <c r="F29" s="210"/>
    </row>
    <row r="30" spans="1:6" ht="21.75" customHeight="1" thickBot="1">
      <c r="A30" s="85" t="s">
        <v>27</v>
      </c>
      <c r="B30" s="33" t="s">
        <v>268</v>
      </c>
      <c r="C30" s="61">
        <f>+C18+C24</f>
        <v>0</v>
      </c>
      <c r="D30" s="33" t="s">
        <v>272</v>
      </c>
      <c r="E30" s="66">
        <f>SUM(E18:E29)</f>
        <v>0</v>
      </c>
      <c r="F30" s="210"/>
    </row>
    <row r="31" spans="1:6" ht="13.5" thickBot="1">
      <c r="A31" s="85" t="s">
        <v>28</v>
      </c>
      <c r="B31" s="91" t="s">
        <v>273</v>
      </c>
      <c r="C31" s="92">
        <f>+C17+C30</f>
        <v>328890</v>
      </c>
      <c r="D31" s="91" t="s">
        <v>274</v>
      </c>
      <c r="E31" s="92">
        <f>+E17+E30</f>
        <v>328890</v>
      </c>
      <c r="F31" s="210"/>
    </row>
    <row r="32" spans="1:6" ht="13.5" thickBot="1">
      <c r="A32" s="85" t="s">
        <v>29</v>
      </c>
      <c r="B32" s="91" t="s">
        <v>77</v>
      </c>
      <c r="C32" s="92" t="str">
        <f>IF(C17-E17&lt;0,E17-C17,"-")</f>
        <v>-</v>
      </c>
      <c r="D32" s="91" t="s">
        <v>78</v>
      </c>
      <c r="E32" s="92" t="str">
        <f>IF(C17-E17&gt;0,C17-E17,"-")</f>
        <v>-</v>
      </c>
      <c r="F32" s="210"/>
    </row>
    <row r="33" spans="1:6" ht="13.5" thickBot="1">
      <c r="A33" s="85" t="s">
        <v>30</v>
      </c>
      <c r="B33" s="91" t="s">
        <v>114</v>
      </c>
      <c r="C33" s="92" t="str">
        <f>IF(C17+C30-E26&lt;0,E26-(C17+C30),"-")</f>
        <v>-</v>
      </c>
      <c r="D33" s="91" t="s">
        <v>115</v>
      </c>
      <c r="E33" s="92">
        <f>C31-E31</f>
        <v>0</v>
      </c>
      <c r="F33" s="21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45" zoomScaleNormal="145" zoomScalePageLayoutView="0" workbookViewId="0" topLeftCell="A1">
      <selection activeCell="A14" sqref="A14"/>
    </sheetView>
  </sheetViews>
  <sheetFormatPr defaultColWidth="9.00390625" defaultRowHeight="12.75"/>
  <cols>
    <col min="1" max="1" width="65.125" style="0" customWidth="1"/>
    <col min="2" max="2" width="28.375" style="0" customWidth="1"/>
  </cols>
  <sheetData>
    <row r="1" spans="1:2" ht="24.75" customHeight="1">
      <c r="A1" s="167" t="s">
        <v>408</v>
      </c>
      <c r="B1" s="167"/>
    </row>
    <row r="2" spans="1:2" s="169" customFormat="1" ht="27.75" customHeight="1" thickBot="1">
      <c r="A2" s="168"/>
      <c r="B2" s="182" t="s">
        <v>391</v>
      </c>
    </row>
    <row r="3" spans="1:2" s="170" customFormat="1" ht="24" customHeight="1">
      <c r="A3" s="211" t="s">
        <v>370</v>
      </c>
      <c r="B3" s="211" t="s">
        <v>409</v>
      </c>
    </row>
    <row r="4" spans="1:2" s="171" customFormat="1" ht="16.5" customHeight="1">
      <c r="A4" s="212"/>
      <c r="B4" s="212"/>
    </row>
    <row r="5" spans="1:2" s="172" customFormat="1" ht="13.5" customHeight="1" thickBot="1">
      <c r="A5" s="212"/>
      <c r="B5" s="213"/>
    </row>
    <row r="6" spans="1:2" s="171" customFormat="1" ht="16.5" customHeight="1" thickBot="1">
      <c r="A6" s="213"/>
      <c r="B6" s="173" t="s">
        <v>371</v>
      </c>
    </row>
    <row r="7" spans="1:2" s="176" customFormat="1" ht="13.5" thickBot="1">
      <c r="A7" s="174">
        <v>1</v>
      </c>
      <c r="B7" s="175">
        <v>4</v>
      </c>
    </row>
    <row r="8" spans="1:2" ht="20.25" customHeight="1">
      <c r="A8" s="194" t="s">
        <v>129</v>
      </c>
      <c r="B8" s="193">
        <f>SUM(B9:B13)</f>
        <v>8901</v>
      </c>
    </row>
    <row r="9" spans="1:2" ht="15.75">
      <c r="A9" s="177" t="s">
        <v>372</v>
      </c>
      <c r="B9" s="185">
        <v>0</v>
      </c>
    </row>
    <row r="10" spans="1:2" ht="31.5">
      <c r="A10" s="177" t="s">
        <v>373</v>
      </c>
      <c r="B10" s="185">
        <v>2401</v>
      </c>
    </row>
    <row r="11" spans="1:2" ht="15.75">
      <c r="A11" s="177" t="s">
        <v>374</v>
      </c>
      <c r="B11" s="185">
        <v>3648</v>
      </c>
    </row>
    <row r="12" spans="1:2" ht="15.75">
      <c r="A12" s="177" t="s">
        <v>375</v>
      </c>
      <c r="B12" s="185">
        <v>434</v>
      </c>
    </row>
    <row r="13" spans="1:2" ht="15.75">
      <c r="A13" s="177" t="s">
        <v>376</v>
      </c>
      <c r="B13" s="185">
        <v>2418</v>
      </c>
    </row>
    <row r="14" spans="1:2" ht="15.75">
      <c r="A14" s="195" t="s">
        <v>377</v>
      </c>
      <c r="B14" s="193">
        <v>-484</v>
      </c>
    </row>
    <row r="15" spans="1:2" ht="15.75">
      <c r="A15" s="195" t="s">
        <v>378</v>
      </c>
      <c r="B15" s="193">
        <v>10</v>
      </c>
    </row>
    <row r="16" spans="1:2" ht="15.75">
      <c r="A16" s="195" t="s">
        <v>379</v>
      </c>
      <c r="B16" s="193">
        <v>5000</v>
      </c>
    </row>
    <row r="17" spans="1:2" ht="15.75">
      <c r="A17" s="195" t="s">
        <v>397</v>
      </c>
      <c r="B17" s="193">
        <v>160</v>
      </c>
    </row>
    <row r="18" spans="1:2" s="189" customFormat="1" ht="15.75">
      <c r="A18" s="188" t="s">
        <v>396</v>
      </c>
      <c r="B18" s="184">
        <f>B8+B14+B15+B16+B17</f>
        <v>13587</v>
      </c>
    </row>
    <row r="19" spans="1:4" ht="15.75">
      <c r="A19" s="177" t="s">
        <v>380</v>
      </c>
      <c r="B19" s="185">
        <v>51025</v>
      </c>
      <c r="D19" s="178"/>
    </row>
    <row r="20" spans="1:2" ht="15.75">
      <c r="A20" s="177" t="s">
        <v>381</v>
      </c>
      <c r="B20" s="185">
        <v>6767</v>
      </c>
    </row>
    <row r="21" spans="1:2" ht="15.75">
      <c r="A21" s="177" t="s">
        <v>394</v>
      </c>
      <c r="B21" s="185">
        <v>1207</v>
      </c>
    </row>
    <row r="22" spans="1:2" s="189" customFormat="1" ht="15.75">
      <c r="A22" s="188" t="s">
        <v>395</v>
      </c>
      <c r="B22" s="184">
        <f>SUM(B19:B21)</f>
        <v>58999</v>
      </c>
    </row>
    <row r="23" spans="1:2" ht="15.75">
      <c r="A23" s="177" t="s">
        <v>382</v>
      </c>
      <c r="B23" s="185">
        <v>8290</v>
      </c>
    </row>
    <row r="24" spans="1:2" ht="15.75">
      <c r="A24" s="177" t="s">
        <v>401</v>
      </c>
      <c r="B24" s="185">
        <v>2103</v>
      </c>
    </row>
    <row r="25" spans="1:2" ht="15.75">
      <c r="A25" s="177" t="s">
        <v>383</v>
      </c>
      <c r="B25" s="185">
        <v>1661</v>
      </c>
    </row>
    <row r="26" spans="1:2" ht="15.75">
      <c r="A26" s="177" t="s">
        <v>384</v>
      </c>
      <c r="B26" s="185">
        <v>5208</v>
      </c>
    </row>
    <row r="27" spans="1:2" ht="15.75">
      <c r="A27" s="177" t="s">
        <v>398</v>
      </c>
      <c r="B27" s="185">
        <v>1341</v>
      </c>
    </row>
    <row r="28" spans="1:2" ht="15.75">
      <c r="A28" s="177" t="s">
        <v>402</v>
      </c>
      <c r="B28" s="185">
        <v>711</v>
      </c>
    </row>
    <row r="29" spans="1:2" ht="15.75">
      <c r="A29" s="177" t="s">
        <v>399</v>
      </c>
      <c r="B29" s="185">
        <v>13</v>
      </c>
    </row>
    <row r="30" spans="1:2" s="189" customFormat="1" ht="15.75">
      <c r="A30" s="188" t="s">
        <v>400</v>
      </c>
      <c r="B30" s="184">
        <f>SUM(B23:B29)</f>
        <v>19327</v>
      </c>
    </row>
    <row r="31" spans="1:2" s="189" customFormat="1" ht="31.5">
      <c r="A31" s="188" t="s">
        <v>385</v>
      </c>
      <c r="B31" s="184">
        <v>1499</v>
      </c>
    </row>
    <row r="32" spans="1:2" ht="15.75">
      <c r="A32" s="177" t="s">
        <v>403</v>
      </c>
      <c r="B32" s="185">
        <v>1582</v>
      </c>
    </row>
    <row r="33" spans="1:2" ht="15.75">
      <c r="A33" s="177" t="s">
        <v>386</v>
      </c>
      <c r="B33" s="185">
        <v>2128</v>
      </c>
    </row>
    <row r="34" spans="1:2" ht="15.75">
      <c r="A34" s="177" t="s">
        <v>404</v>
      </c>
      <c r="B34" s="185">
        <v>427</v>
      </c>
    </row>
    <row r="35" spans="1:2" ht="15.75">
      <c r="A35" s="177" t="s">
        <v>405</v>
      </c>
      <c r="B35" s="185">
        <v>205</v>
      </c>
    </row>
    <row r="36" spans="1:2" s="189" customFormat="1" ht="16.5" thickBot="1">
      <c r="A36" s="190" t="s">
        <v>406</v>
      </c>
      <c r="B36" s="191">
        <f>SUM(B32:B35)</f>
        <v>4342</v>
      </c>
    </row>
    <row r="37" spans="1:2" s="180" customFormat="1" ht="19.5" customHeight="1" thickBot="1">
      <c r="A37" s="179" t="s">
        <v>407</v>
      </c>
      <c r="B37" s="192">
        <f>B18+B22+B30+B31+B36</f>
        <v>97754</v>
      </c>
    </row>
  </sheetData>
  <sheetProtection/>
  <mergeCells count="2">
    <mergeCell ref="A3:A6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2016-04-28T13:02:23Z</cp:lastPrinted>
  <dcterms:created xsi:type="dcterms:W3CDTF">1999-10-30T10:30:45Z</dcterms:created>
  <dcterms:modified xsi:type="dcterms:W3CDTF">2016-05-27T09:38:43Z</dcterms:modified>
  <cp:category/>
  <cp:version/>
  <cp:contentType/>
  <cp:contentStatus/>
</cp:coreProperties>
</file>