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4" activeTab="1"/>
  </bookViews>
  <sheets>
    <sheet name="1. sz. mell." sheetId="1" r:id="rId1"/>
    <sheet name="2.sz.mell." sheetId="2" r:id="rId2"/>
    <sheet name="3.sz.mell" sheetId="3" r:id="rId3"/>
    <sheet name="4.sz.mell" sheetId="4" r:id="rId4"/>
    <sheet name="5.sz.mell " sheetId="5" r:id="rId5"/>
    <sheet name="6.sz.mell" sheetId="6" r:id="rId6"/>
    <sheet name="7.sz.mell" sheetId="7" r:id="rId7"/>
    <sheet name="8.sz.mell." sheetId="8" r:id="rId8"/>
    <sheet name="9.sz.mell" sheetId="9" r:id="rId9"/>
    <sheet name="10. sz. mell " sheetId="10" r:id="rId10"/>
    <sheet name="11.sz.mell" sheetId="11" r:id="rId11"/>
    <sheet name="12. sz. mell" sheetId="12" r:id="rId12"/>
    <sheet name=" 13. sz. mell" sheetId="13" r:id="rId13"/>
    <sheet name="14. sz.mell" sheetId="14" r:id="rId14"/>
    <sheet name="15. sz.mell" sheetId="15" r:id="rId15"/>
    <sheet name="16. sz.mell" sheetId="16" r:id="rId16"/>
  </sheets>
  <definedNames/>
  <calcPr fullCalcOnLoad="1"/>
</workbook>
</file>

<file path=xl/sharedStrings.xml><?xml version="1.0" encoding="utf-8"?>
<sst xmlns="http://schemas.openxmlformats.org/spreadsheetml/2006/main" count="758" uniqueCount="432">
  <si>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</si>
  <si>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</si>
  <si>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</si>
  <si>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</si>
  <si>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</si>
  <si>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</si>
  <si>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</si>
  <si>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</si>
  <si>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</si>
  <si>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</si>
  <si>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</si>
  <si>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</si>
  <si>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</si>
  <si>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</si>
  <si>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</si>
  <si>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</si>
  <si>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</si>
  <si>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</si>
  <si>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</si>
  <si>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</si>
  <si>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</si>
  <si>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</si>
  <si>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</si>
  <si>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</si>
  <si>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</si>
  <si>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</si>
  <si>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</si>
  <si>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</si>
  <si>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</si>
  <si>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29.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</si>
  <si>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</si>
  <si>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</si>
  <si>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</si>
  <si>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</si>
  <si>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</si>
  <si>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</si>
  <si>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</si>
  <si>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</si>
  <si>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</si>
  <si>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</si>
  <si>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</si>
  <si>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</si>
  <si>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</si>
  <si>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Ezer forintban !</t>
  </si>
  <si>
    <t>Bevételek</t>
  </si>
  <si>
    <t>Helyi adók</t>
  </si>
  <si>
    <t>Átengedett központi adók</t>
  </si>
  <si>
    <t>Bírságok, egyéb bevételek</t>
  </si>
  <si>
    <t>Felhalmozási és tőkejellegű bevételek</t>
  </si>
  <si>
    <t>Egyéb központi támogatás</t>
  </si>
  <si>
    <t>EU támogatás</t>
  </si>
  <si>
    <t>Pénzforgalom nélküli bevételek</t>
  </si>
  <si>
    <t>Kiadások</t>
  </si>
  <si>
    <t>Működési kiadások</t>
  </si>
  <si>
    <t>Dologi jellegű kiadások</t>
  </si>
  <si>
    <t>Felhalmozási célú kiadások</t>
  </si>
  <si>
    <t>Általános tartalék</t>
  </si>
  <si>
    <t>Egyéb kiadások</t>
  </si>
  <si>
    <t>Igazgatási feladatok</t>
  </si>
  <si>
    <t>Önkormányzati támogatás</t>
  </si>
  <si>
    <t>Szociális gondoskodás</t>
  </si>
  <si>
    <t>Egészségügyi ellátás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</si>
  <si>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</si>
  <si>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</si>
  <si>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</si>
  <si>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</si>
  <si>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</si>
  <si>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</si>
  <si>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</si>
  <si>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</si>
  <si>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</si>
  <si>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</si>
  <si>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</si>
  <si>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</si>
  <si>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</si>
  <si>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</si>
  <si>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</si>
  <si>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</si>
  <si>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</si>
  <si>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</si>
  <si>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</si>
  <si>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</si>
  <si>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</si>
  <si>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</si>
  <si>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</si>
  <si>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</si>
  <si>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</si>
  <si>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</si>
  <si>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</si>
  <si>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</si>
  <si>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</si>
  <si>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</si>
  <si>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</si>
  <si>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</si>
  <si>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</si>
  <si>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</si>
  <si>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</si>
  <si>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</si>
  <si>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</si>
  <si>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</si>
  <si>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</si>
  <si>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</si>
  <si>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</si>
  <si>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</si>
  <si>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</si>
  <si>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</si>
  <si>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</si>
  <si>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</si>
  <si>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</si>
  <si>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</si>
  <si>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</si>
  <si>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</si>
  <si>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</si>
  <si>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</si>
  <si>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</si>
  <si>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</si>
  <si>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</si>
  <si>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</si>
  <si>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</si>
  <si>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</si>
  <si>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</si>
  <si>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</si>
  <si>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</si>
  <si>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</si>
  <si>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</si>
  <si>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</si>
  <si>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</si>
  <si>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</si>
  <si>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</si>
  <si>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</si>
  <si>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</si>
  <si>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</si>
  <si>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</si>
  <si>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Felhalmozási és tőkejellegű bev.</t>
  </si>
  <si>
    <t>Előző évi pénzmaradvány</t>
  </si>
  <si>
    <t>Hitelek kamatai</t>
  </si>
  <si>
    <t>Egyéb bevételek</t>
  </si>
  <si>
    <t>Normatív kötött felhasználású  támogatás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</si>
  <si>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</si>
  <si>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</si>
  <si>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</si>
  <si>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</si>
  <si>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IV.  Hitelek kamatai</t>
  </si>
  <si>
    <t>V. Egyéb kiadások</t>
  </si>
  <si>
    <t xml:space="preserve">
Mutató-
szám
</t>
  </si>
  <si>
    <t>Önkormányzatok sajátos működési bevételei</t>
  </si>
  <si>
    <t>Cél-, címzett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</si>
  <si>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</si>
  <si>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</si>
  <si>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</si>
  <si>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</si>
  <si>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</si>
  <si>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</si>
  <si>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</si>
  <si>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</si>
  <si>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</si>
  <si>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</si>
  <si>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</si>
  <si>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</si>
  <si>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</si>
  <si>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</si>
  <si>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</si>
  <si>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</si>
  <si>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</si>
  <si>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</si>
  <si>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</si>
  <si>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</si>
  <si>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</si>
  <si>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</si>
  <si>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</si>
  <si>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</si>
  <si>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</si>
  <si>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</si>
  <si>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</si>
  <si>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</si>
  <si>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</si>
  <si>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</si>
  <si>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</si>
  <si>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</si>
  <si>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</si>
  <si>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</si>
  <si>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</si>
  <si>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</si>
  <si>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</si>
  <si>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</si>
  <si>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</si>
  <si>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</si>
  <si>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</si>
  <si>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</si>
  <si>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</si>
  <si>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Bevételek összesen:</t>
  </si>
  <si>
    <t>Kiadások összesen:</t>
  </si>
  <si>
    <t>Pénzkészlet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</si>
  <si>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</si>
  <si>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</si>
  <si>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</si>
  <si>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</si>
  <si>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</si>
  <si>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</si>
  <si>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</si>
  <si>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</si>
  <si>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</si>
  <si>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</si>
  <si>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</si>
  <si>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</si>
  <si>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</si>
  <si>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</si>
  <si>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Pénzbeli szociális juttatások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</si>
  <si>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</si>
  <si>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</si>
  <si>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</si>
  <si>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</si>
  <si>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</si>
  <si>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Községgazdálkodás</t>
  </si>
  <si>
    <t>Szociális étkezés</t>
  </si>
  <si>
    <t>Munkahelyi étkeztetés</t>
  </si>
  <si>
    <t>Civil támogatási keret</t>
  </si>
  <si>
    <t>Infrastruktúrális hitel -kamat</t>
  </si>
  <si>
    <t>Támogatásértékű kiadások</t>
  </si>
  <si>
    <t>Kistérségi tagdíj</t>
  </si>
  <si>
    <t>Szekszárd  MJV -Orvosi ügyeleti díj</t>
  </si>
  <si>
    <t>Bursa Hungarica ösztöndíj támogatása</t>
  </si>
  <si>
    <t>Átadott pénzeszközök</t>
  </si>
  <si>
    <t>Gépjárműadó</t>
  </si>
  <si>
    <t>Talajterhelési díj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</si>
  <si>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</si>
  <si>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</si>
  <si>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</si>
  <si>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</si>
  <si>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</si>
  <si>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Sióagárd Község Önkormányzatának Címrendje</t>
  </si>
  <si>
    <t>Cím</t>
  </si>
  <si>
    <t>Alcím</t>
  </si>
  <si>
    <t>Kiemelt Ei.</t>
  </si>
  <si>
    <t>Cím, kiemelt előirányzat megnevezése</t>
  </si>
  <si>
    <t>Községi Önkormányzat</t>
  </si>
  <si>
    <t>Munkahelyi vendéglátás</t>
  </si>
  <si>
    <t>Önkormányzat működési bevételei</t>
  </si>
  <si>
    <t>Támogatásértékű bevételek</t>
  </si>
  <si>
    <t>Infrastruktúrális hitel -tőke</t>
  </si>
  <si>
    <t>Folyószámlahitel- tőke</t>
  </si>
  <si>
    <t>Folyószámlahitel kamat</t>
  </si>
  <si>
    <t>Felhalmozási célú hitel</t>
  </si>
  <si>
    <t xml:space="preserve">   Civil szervezeteknek nyújtott kölcsön</t>
  </si>
  <si>
    <t>HPV oltás</t>
  </si>
  <si>
    <t>Bérleti díj kedvezmény</t>
  </si>
  <si>
    <t>Likviditási hiány/többlet</t>
  </si>
  <si>
    <t xml:space="preserve">   Halmozott likviditás</t>
  </si>
  <si>
    <t>Közművelődési, sportfeladatok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</si>
  <si>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</si>
  <si>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</si>
  <si>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</si>
  <si>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</si>
  <si>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</si>
  <si>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</si>
  <si>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</si>
  <si>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</si>
  <si>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</si>
  <si>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</si>
  <si>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</si>
  <si>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</si>
  <si>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</si>
  <si>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</si>
  <si>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</si>
  <si>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</si>
  <si>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</si>
  <si>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</si>
  <si>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</si>
  <si>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</si>
  <si>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</si>
  <si>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</si>
  <si>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</si>
  <si>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</si>
  <si>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</si>
  <si>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</si>
  <si>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</si>
  <si>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</si>
  <si>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</si>
  <si>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</si>
  <si>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</si>
  <si>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</si>
  <si>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</si>
  <si>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</si>
  <si>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</si>
  <si>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</si>
  <si>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</si>
  <si>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</si>
  <si>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</si>
  <si>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</si>
  <si>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</si>
  <si>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Támog. kölcsönök kiadásai</t>
  </si>
  <si>
    <t>VIII.</t>
  </si>
  <si>
    <t>Otthonközeli ellátás-szociális étkezés</t>
  </si>
  <si>
    <t>Tám. Kölcsön visszatérülése</t>
  </si>
  <si>
    <t>Támog. kölcsön kiadásai</t>
  </si>
  <si>
    <t>Bevételi előirányzat</t>
  </si>
  <si>
    <t>Kiadási előirányzat</t>
  </si>
  <si>
    <t>Közutak üzemeltetése</t>
  </si>
  <si>
    <t>Zöldterület-kezelés</t>
  </si>
  <si>
    <t>Nemzeti ünnepek programjai</t>
  </si>
  <si>
    <t>Közvilágítás</t>
  </si>
  <si>
    <t>Háziorvosi alapellátás</t>
  </si>
  <si>
    <t>Család- és nővédelmi egészségügyi gondozás</t>
  </si>
  <si>
    <t>Lakásfenntartási támogatás</t>
  </si>
  <si>
    <t>Civil szervezetek program-támogatása</t>
  </si>
  <si>
    <t>Kulturális műsorok, rendezvények</t>
  </si>
  <si>
    <t>Könyvtári szolgáltatások</t>
  </si>
  <si>
    <t>Múzeumi kiállítási tevékenység</t>
  </si>
  <si>
    <t>Közművelődési intézmények működtetése</t>
  </si>
  <si>
    <t>Sportlétesítmények működtetése</t>
  </si>
  <si>
    <t>Temető üzemeltetése</t>
  </si>
  <si>
    <t>Lakóingatlan bérbeadása</t>
  </si>
  <si>
    <t>Nem lakóingatlan bérbeadása</t>
  </si>
  <si>
    <t>Önkormányzatok elszámolásai</t>
  </si>
  <si>
    <t>I. KIADÁSI JOGCÍMEK</t>
  </si>
  <si>
    <t>Felhalmozási célú hiteltörlesztés-tőke</t>
  </si>
  <si>
    <t>Felhalmozási célő hitel - kamat</t>
  </si>
  <si>
    <t>MEGNEVEZÉS</t>
  </si>
  <si>
    <t>Függő-, átfutó bevétlek.</t>
  </si>
  <si>
    <t>Egyéb (függő-, átfutó kiadások)</t>
  </si>
  <si>
    <t>Támog. ért. bevétel,átvett pénzeszközök</t>
  </si>
  <si>
    <t>Óvodai intézményi étkeztetés</t>
  </si>
  <si>
    <t>Iskolai intézményi étkeztetés</t>
  </si>
  <si>
    <t>Építményüzemeltetés</t>
  </si>
  <si>
    <t xml:space="preserve"> Önkormányzati jogalkotás</t>
  </si>
  <si>
    <t xml:space="preserve"> Háziorvosi ügyeleti ellátás</t>
  </si>
  <si>
    <t xml:space="preserve"> M.n.s. egyéb közösségi, társadalmi tevékenységek</t>
  </si>
  <si>
    <t xml:space="preserve"> Óvodai nevelés, ellátás</t>
  </si>
  <si>
    <t xml:space="preserve"> Általános isk. tanulók nappali rendsz. nevelése</t>
  </si>
  <si>
    <t>Tolna Város Önkormányzata - családsegítés, házi segíts.</t>
  </si>
  <si>
    <t>Saját tulajdonú ingatlan adásvétele</t>
  </si>
  <si>
    <t>Családsegítés</t>
  </si>
  <si>
    <t>Egyéb szervezetektől átvett pénzeszközök</t>
  </si>
  <si>
    <t>Működési célú hitel</t>
  </si>
  <si>
    <t>likvid hitel felvétel</t>
  </si>
  <si>
    <t>Működési kamatkiadások</t>
  </si>
  <si>
    <t>Céljellegű dec. támogatás, vis maior</t>
  </si>
  <si>
    <t>Működési hitel törlesztés</t>
  </si>
  <si>
    <t>Adó, illetékek kiszabása, beszedése, adóellenőrzés</t>
  </si>
  <si>
    <t>2014.</t>
  </si>
  <si>
    <t>Sióagárd jövője Alapítvány helyi televízió támogatása</t>
  </si>
  <si>
    <t>Felhalmzosi célú hitel felvétele</t>
  </si>
  <si>
    <t>Céljellegű decentralizált támogatás, vis maior</t>
  </si>
  <si>
    <t>ÖNHIKI</t>
  </si>
  <si>
    <t>Helyi önkormányzatok működésének általános támogatása</t>
  </si>
  <si>
    <t>Szociális és gyermekjóléti feladatok támogatása</t>
  </si>
  <si>
    <t>Közművelődési feladatok támogatása</t>
  </si>
  <si>
    <t>3.8.</t>
  </si>
  <si>
    <t>3.9.</t>
  </si>
  <si>
    <t>3.10.</t>
  </si>
  <si>
    <t>3.11.</t>
  </si>
  <si>
    <t>3.11.1.</t>
  </si>
  <si>
    <t>3.11.2.</t>
  </si>
  <si>
    <t>3.11.3.</t>
  </si>
  <si>
    <t>3.11.4.</t>
  </si>
  <si>
    <t>Önkormányzati hivatal működésének támogatása</t>
  </si>
  <si>
    <t>Zöldterület-gazdálk. kapcsolatos feladatok ellátásának támog.Ft/ha</t>
  </si>
  <si>
    <t>Közvilágítás fenntartásának támogatása</t>
  </si>
  <si>
    <t>Köztemető fenntartással kapcsolatos feladatok támogatása</t>
  </si>
  <si>
    <t>Közutak fenntartásának támogatása</t>
  </si>
  <si>
    <t>Beszámítás összege</t>
  </si>
  <si>
    <t>Egyéb kötelező önkormányzati feladatok támogatása</t>
  </si>
  <si>
    <t xml:space="preserve">
2013. év utáni szükséglet
</t>
  </si>
  <si>
    <t>Művelődési ház födémszerkezetének felújítása</t>
  </si>
  <si>
    <t>2013. év utáni szükséglet
(6=2 - 4 - 5)</t>
  </si>
  <si>
    <t>Községháza fűtéskorszerűsítés önerő</t>
  </si>
  <si>
    <t>Községháza felújítás 2. ütem önerő</t>
  </si>
  <si>
    <t>Óvoda felújítás pályázat önerő</t>
  </si>
  <si>
    <t>Kötelező feladatok forrásai és kiadásai:</t>
  </si>
  <si>
    <t>Önként vállalat feladatok forrásai és kiadásai:</t>
  </si>
  <si>
    <t>Aktív korúak ellátása</t>
  </si>
  <si>
    <t>Közművelődési tevékenységek (Építő közösségek)</t>
  </si>
  <si>
    <t>FHT-ra jogosultak hosszú távú közfoglalkoztatása</t>
  </si>
  <si>
    <t xml:space="preserve"> Szociális ösztöndíjak (Bursa Hungarica)</t>
  </si>
  <si>
    <t>Egyéb kötelező feladatok támogatása</t>
  </si>
  <si>
    <t>Szennyvíz gyűjtése, tisztítása, kezelése</t>
  </si>
  <si>
    <t>Egyéb vendéglátás</t>
  </si>
  <si>
    <t>Telep. önk. támogatása a nyilvános könyvtári és közműv. feladatokhoz</t>
  </si>
  <si>
    <t xml:space="preserve"> Nemzetközi humanitárius segítségnyújtás</t>
  </si>
  <si>
    <t>Helyi közösségi tér biztosítása, működtetése</t>
  </si>
  <si>
    <t>2015.</t>
  </si>
  <si>
    <t>Tolna Megyei Népművészeti Egyesület (pályázati önerő)</t>
  </si>
  <si>
    <t>Sárköz-Dunavölgyei-Siómente Egyesület (települési hozzájárulás)</t>
  </si>
  <si>
    <t>Nem fertőző megbetegedések megelőzése (HPV voltás)</t>
  </si>
  <si>
    <t>Intézmények energia-racionalizációs pályázati önerő</t>
  </si>
  <si>
    <t>2012. évi 
tény</t>
  </si>
  <si>
    <t>2013. évi várható</t>
  </si>
  <si>
    <t>2014. évi előirányzat</t>
  </si>
  <si>
    <t>Felhasználás
2013. XII.31-ig</t>
  </si>
  <si>
    <t>2014. elötti kifizetés</t>
  </si>
  <si>
    <t>2016.</t>
  </si>
  <si>
    <t>2016. 
után</t>
  </si>
  <si>
    <t>2016. után</t>
  </si>
  <si>
    <t>Helyi iparűzési adó</t>
  </si>
  <si>
    <t>Magánszemélyek komm.adója</t>
  </si>
  <si>
    <t>Óvoda ped.,segítő, működési támogatás</t>
  </si>
  <si>
    <t>Gyermekétkeztetési feladatok</t>
  </si>
  <si>
    <t>Óvodai pedagógusok és segítők bértámogatása</t>
  </si>
  <si>
    <t>Óvodaműködtetési támogatás</t>
  </si>
  <si>
    <t>Gyermekétkeztetés bértámogatása</t>
  </si>
  <si>
    <t>Kistelepülések támogatása</t>
  </si>
  <si>
    <t>A 2014.évi önkormányzati támogatások  alakulása jogcímenként</t>
  </si>
  <si>
    <t>Tolna Megyei Népművészeti Egyesület-Tájház</t>
  </si>
  <si>
    <t>Sióagárd Jövője Alapítvány - Civil Ház</t>
  </si>
  <si>
    <t>Sióagárdi Hagyományőrző Egyesült - Hagyományok Háza</t>
  </si>
  <si>
    <t>Sióagárdi Sportegyesület - Sportpálya</t>
  </si>
  <si>
    <t>NKA szobor</t>
  </si>
  <si>
    <t>Közsgéháza</t>
  </si>
  <si>
    <t>Piac</t>
  </si>
  <si>
    <t>Víztermelés, kezelés</t>
  </si>
  <si>
    <t>Támogatásértékű bevétel egyéb fejezeti</t>
  </si>
  <si>
    <t>Kistérségi Közlekedés</t>
  </si>
  <si>
    <t>Önkormányzati segély</t>
  </si>
  <si>
    <t>Méltányosági ápolási díj</t>
  </si>
  <si>
    <t xml:space="preserve">   Kistelepülések támogatása</t>
  </si>
  <si>
    <t>Pénzbeli szociális hozzájárulások</t>
  </si>
  <si>
    <t>Általános működési támogatás</t>
  </si>
  <si>
    <t xml:space="preserve">Gyermekétkeztetés bértámogatása </t>
  </si>
  <si>
    <t>Külterületekkel kapcsolatos feladat</t>
  </si>
  <si>
    <t>Felhalmozási finanszírozás</t>
  </si>
  <si>
    <t xml:space="preserve">Működési célú tartalék </t>
  </si>
  <si>
    <t>Civil szervezetek működési támogatása</t>
  </si>
  <si>
    <t xml:space="preserve">Óvdafenntartó Társulás </t>
  </si>
  <si>
    <t>Általános Iskolás tanulás támogatása</t>
  </si>
  <si>
    <t>Támogatási kölcsön visszatér.</t>
  </si>
  <si>
    <t>B E V É T E L E K és K I A D Á S O K elemzése</t>
  </si>
  <si>
    <t>Kiadási jogcím</t>
  </si>
  <si>
    <t>megoszlás %-a</t>
  </si>
  <si>
    <t>Költségvetési létszámkeret                                                                                                                                      11 fő</t>
  </si>
  <si>
    <t>Sajátos bevételek</t>
  </si>
  <si>
    <t>Átadott pénzeszközként civil szervezetek közreműködésével</t>
  </si>
  <si>
    <t>Csapadékvíz elvezetés DDOP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</si>
</sst>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[$¥€-2]\ #\ ##,000_);[Red]\([$€-2]\ #\ ##,000\)"/>
  </numFmts>
  <fonts count="72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Times New Roman CE"/>
      <family val="0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1" fillId="0" borderId="0" xfId="60" applyProtection="1">
      <alignment/>
      <protection/>
    </xf>
    <xf numFmtId="0" fontId="1" fillId="0" borderId="0" xfId="60" applyProtection="1">
      <alignment/>
      <protection locked="0"/>
    </xf>
    <xf numFmtId="0" fontId="0" fillId="0" borderId="0" xfId="60" applyFont="1" applyProtection="1">
      <alignment/>
      <protection/>
    </xf>
    <xf numFmtId="0" fontId="11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top"/>
    </xf>
    <xf numFmtId="0" fontId="1" fillId="0" borderId="0" xfId="60" applyAlignment="1" applyProtection="1">
      <alignment vertical="center"/>
      <protection/>
    </xf>
    <xf numFmtId="0" fontId="1" fillId="0" borderId="0" xfId="6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59">
      <alignment/>
      <protection/>
    </xf>
    <xf numFmtId="0" fontId="0" fillId="0" borderId="0" xfId="59" applyFont="1">
      <alignment/>
      <protection/>
    </xf>
    <xf numFmtId="0" fontId="16" fillId="0" borderId="19" xfId="0" applyFont="1" applyBorder="1" applyAlignment="1" applyProtection="1">
      <alignment horizontal="center" vertical="top" wrapText="1"/>
      <protection locked="0"/>
    </xf>
    <xf numFmtId="0" fontId="16" fillId="0" borderId="20" xfId="0" applyFont="1" applyBorder="1" applyAlignment="1" applyProtection="1">
      <alignment horizontal="center" vertical="top" wrapText="1"/>
      <protection locked="0"/>
    </xf>
    <xf numFmtId="0" fontId="16" fillId="0" borderId="21" xfId="0" applyFont="1" applyBorder="1" applyAlignment="1" applyProtection="1">
      <alignment horizontal="center" vertical="top" wrapText="1"/>
      <protection locked="0"/>
    </xf>
    <xf numFmtId="164" fontId="5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59" applyFont="1" applyFill="1">
      <alignment/>
      <protection/>
    </xf>
    <xf numFmtId="164" fontId="17" fillId="0" borderId="22" xfId="0" applyNumberFormat="1" applyFont="1" applyBorder="1" applyAlignment="1">
      <alignment horizontal="center" vertical="center" wrapText="1"/>
    </xf>
    <xf numFmtId="164" fontId="17" fillId="0" borderId="23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0" fontId="2" fillId="0" borderId="26" xfId="60" applyFont="1" applyBorder="1" applyAlignment="1" applyProtection="1">
      <alignment horizontal="center" vertical="center" wrapText="1"/>
      <protection/>
    </xf>
    <xf numFmtId="0" fontId="2" fillId="0" borderId="27" xfId="60" applyFont="1" applyBorder="1" applyAlignment="1" applyProtection="1">
      <alignment horizontal="center" vertical="center"/>
      <protection/>
    </xf>
    <xf numFmtId="0" fontId="2" fillId="0" borderId="28" xfId="60" applyFont="1" applyBorder="1" applyAlignment="1" applyProtection="1">
      <alignment horizontal="center" vertical="center"/>
      <protection/>
    </xf>
    <xf numFmtId="0" fontId="1" fillId="0" borderId="0" xfId="59" applyFont="1">
      <alignment/>
      <protection/>
    </xf>
    <xf numFmtId="0" fontId="0" fillId="0" borderId="13" xfId="60" applyFont="1" applyBorder="1" applyAlignment="1" applyProtection="1">
      <alignment horizontal="left" vertical="center" indent="1"/>
      <protection/>
    </xf>
    <xf numFmtId="0" fontId="0" fillId="0" borderId="14" xfId="60" applyFont="1" applyBorder="1" applyAlignment="1" applyProtection="1">
      <alignment horizontal="left" vertical="center" indent="1"/>
      <protection/>
    </xf>
    <xf numFmtId="0" fontId="0" fillId="0" borderId="16" xfId="60" applyFont="1" applyBorder="1" applyAlignment="1" applyProtection="1">
      <alignment horizontal="left" vertical="center" indent="1"/>
      <protection/>
    </xf>
    <xf numFmtId="0" fontId="2" fillId="0" borderId="14" xfId="60" applyFont="1" applyBorder="1" applyAlignment="1" applyProtection="1">
      <alignment horizontal="left" vertical="center" indent="1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 applyProtection="1">
      <alignment horizontal="right" wrapText="1"/>
      <protection/>
    </xf>
    <xf numFmtId="164" fontId="4" fillId="0" borderId="0" xfId="0" applyNumberFormat="1" applyFont="1" applyAlignment="1">
      <alignment horizontal="right" wrapText="1"/>
    </xf>
    <xf numFmtId="164" fontId="2" fillId="0" borderId="14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5" xfId="0" applyNumberFormat="1" applyFont="1" applyBorder="1" applyAlignment="1">
      <alignment horizontal="centerContinuous" vertical="center" wrapText="1"/>
    </xf>
    <xf numFmtId="164" fontId="15" fillId="0" borderId="30" xfId="0" applyNumberFormat="1" applyFont="1" applyBorder="1" applyAlignment="1" applyProtection="1">
      <alignment vertical="center" wrapText="1"/>
      <protection locked="0"/>
    </xf>
    <xf numFmtId="164" fontId="15" fillId="0" borderId="31" xfId="0" applyNumberFormat="1" applyFont="1" applyBorder="1" applyAlignment="1" applyProtection="1">
      <alignment vertical="center" wrapText="1"/>
      <protection locked="0"/>
    </xf>
    <xf numFmtId="164" fontId="15" fillId="0" borderId="32" xfId="0" applyNumberFormat="1" applyFont="1" applyBorder="1" applyAlignment="1" applyProtection="1">
      <alignment vertical="center" wrapText="1"/>
      <protection locked="0"/>
    </xf>
    <xf numFmtId="164" fontId="15" fillId="0" borderId="33" xfId="0" applyNumberFormat="1" applyFont="1" applyBorder="1" applyAlignment="1" applyProtection="1">
      <alignment vertical="center" wrapText="1"/>
      <protection locked="0"/>
    </xf>
    <xf numFmtId="164" fontId="15" fillId="0" borderId="34" xfId="0" applyNumberFormat="1" applyFont="1" applyBorder="1" applyAlignment="1" applyProtection="1">
      <alignment vertical="center" wrapText="1"/>
      <protection locked="0"/>
    </xf>
    <xf numFmtId="164" fontId="15" fillId="0" borderId="35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 applyProtection="1">
      <alignment vertical="center" wrapText="1"/>
      <protection locked="0"/>
    </xf>
    <xf numFmtId="164" fontId="15" fillId="0" borderId="36" xfId="0" applyNumberFormat="1" applyFont="1" applyBorder="1" applyAlignment="1" applyProtection="1">
      <alignment horizontal="left" vertical="center" wrapText="1"/>
      <protection locked="0"/>
    </xf>
    <xf numFmtId="164" fontId="15" fillId="0" borderId="37" xfId="0" applyNumberFormat="1" applyFont="1" applyBorder="1" applyAlignment="1" applyProtection="1">
      <alignment vertical="center" wrapText="1"/>
      <protection locked="0"/>
    </xf>
    <xf numFmtId="164" fontId="15" fillId="0" borderId="38" xfId="0" applyNumberFormat="1" applyFont="1" applyBorder="1" applyAlignment="1" applyProtection="1">
      <alignment vertical="center" wrapText="1"/>
      <protection locked="0"/>
    </xf>
    <xf numFmtId="164" fontId="15" fillId="0" borderId="39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>
      <alignment horizontal="left" vertical="center" wrapText="1" indent="1"/>
    </xf>
    <xf numFmtId="164" fontId="15" fillId="0" borderId="40" xfId="0" applyNumberFormat="1" applyFont="1" applyBorder="1" applyAlignment="1">
      <alignment horizontal="left" vertical="center" wrapText="1" indent="1"/>
    </xf>
    <xf numFmtId="164" fontId="15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1" xfId="0" applyNumberFormat="1" applyFont="1" applyBorder="1" applyAlignment="1">
      <alignment horizontal="left" vertical="center" wrapText="1" indent="1"/>
    </xf>
    <xf numFmtId="164" fontId="15" fillId="0" borderId="42" xfId="0" applyNumberFormat="1" applyFont="1" applyBorder="1" applyAlignment="1" applyProtection="1">
      <alignment horizontal="left" vertical="center" wrapText="1" indent="1"/>
      <protection locked="0"/>
    </xf>
    <xf numFmtId="164" fontId="6" fillId="0" borderId="43" xfId="0" applyNumberFormat="1" applyFont="1" applyBorder="1" applyAlignment="1" applyProtection="1">
      <alignment horizontal="center" vertical="center" wrapText="1"/>
      <protection/>
    </xf>
    <xf numFmtId="164" fontId="6" fillId="0" borderId="44" xfId="0" applyNumberFormat="1" applyFont="1" applyBorder="1" applyAlignment="1" applyProtection="1">
      <alignment horizontal="center" vertical="center" wrapText="1"/>
      <protection/>
    </xf>
    <xf numFmtId="164" fontId="6" fillId="0" borderId="45" xfId="0" applyNumberFormat="1" applyFont="1" applyBorder="1" applyAlignment="1" applyProtection="1">
      <alignment horizontal="center" vertical="center" wrapText="1"/>
      <protection/>
    </xf>
    <xf numFmtId="164" fontId="2" fillId="0" borderId="15" xfId="0" applyNumberFormat="1" applyFont="1" applyBorder="1" applyAlignment="1" applyProtection="1">
      <alignment horizontal="center" vertical="center" wrapText="1"/>
      <protection/>
    </xf>
    <xf numFmtId="164" fontId="15" fillId="0" borderId="13" xfId="0" applyNumberFormat="1" applyFont="1" applyBorder="1" applyAlignment="1" applyProtection="1">
      <alignment horizontal="center" vertical="center" wrapText="1"/>
      <protection locked="0"/>
    </xf>
    <xf numFmtId="164" fontId="15" fillId="0" borderId="36" xfId="0" applyNumberFormat="1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 applyProtection="1">
      <alignment horizontal="left" vertical="center" wrapText="1" indent="1"/>
      <protection locked="0"/>
    </xf>
    <xf numFmtId="0" fontId="15" fillId="0" borderId="36" xfId="0" applyFont="1" applyBorder="1" applyAlignment="1">
      <alignment horizontal="left" vertical="center" wrapText="1" indent="1"/>
    </xf>
    <xf numFmtId="164" fontId="15" fillId="33" borderId="10" xfId="0" applyNumberFormat="1" applyFont="1" applyFill="1" applyBorder="1" applyAlignment="1" applyProtection="1">
      <alignment vertical="center" wrapText="1"/>
      <protection/>
    </xf>
    <xf numFmtId="164" fontId="15" fillId="0" borderId="46" xfId="0" applyNumberFormat="1" applyFont="1" applyBorder="1" applyAlignment="1" applyProtection="1">
      <alignment vertical="center" wrapText="1"/>
      <protection locked="0"/>
    </xf>
    <xf numFmtId="165" fontId="15" fillId="0" borderId="33" xfId="0" applyNumberFormat="1" applyFont="1" applyBorder="1" applyAlignment="1" applyProtection="1">
      <alignment vertical="center" wrapText="1"/>
      <protection locked="0"/>
    </xf>
    <xf numFmtId="164" fontId="15" fillId="33" borderId="24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15" fillId="34" borderId="23" xfId="0" applyNumberFormat="1" applyFont="1" applyFill="1" applyBorder="1" applyAlignment="1">
      <alignment vertical="center" wrapText="1"/>
    </xf>
    <xf numFmtId="164" fontId="15" fillId="34" borderId="47" xfId="0" applyNumberFormat="1" applyFont="1" applyFill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5" fontId="15" fillId="0" borderId="46" xfId="0" applyNumberFormat="1" applyFont="1" applyBorder="1" applyAlignment="1" applyProtection="1">
      <alignment vertical="center" wrapText="1"/>
      <protection locked="0"/>
    </xf>
    <xf numFmtId="164" fontId="6" fillId="0" borderId="23" xfId="0" applyNumberFormat="1" applyFont="1" applyBorder="1" applyAlignment="1">
      <alignment horizontal="left" vertical="center" wrapText="1" indent="1"/>
    </xf>
    <xf numFmtId="164" fontId="15" fillId="0" borderId="46" xfId="0" applyNumberFormat="1" applyFont="1" applyBorder="1" applyAlignment="1" applyProtection="1">
      <alignment horizontal="left" vertical="center" wrapText="1" indent="1"/>
      <protection locked="0"/>
    </xf>
    <xf numFmtId="164" fontId="6" fillId="0" borderId="2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6" xfId="0" applyNumberFormat="1" applyFont="1" applyBorder="1" applyAlignment="1">
      <alignment horizontal="left" vertical="center" wrapText="1" indent="1"/>
    </xf>
    <xf numFmtId="164" fontId="6" fillId="0" borderId="48" xfId="0" applyNumberFormat="1" applyFont="1" applyBorder="1" applyAlignment="1">
      <alignment horizontal="centerContinuous" vertical="center"/>
    </xf>
    <xf numFmtId="164" fontId="6" fillId="0" borderId="49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5" fillId="0" borderId="30" xfId="0" applyFont="1" applyBorder="1" applyAlignment="1" applyProtection="1">
      <alignment vertical="center" wrapText="1"/>
      <protection locked="0"/>
    </xf>
    <xf numFmtId="0" fontId="15" fillId="0" borderId="33" xfId="0" applyFont="1" applyBorder="1" applyAlignment="1" applyProtection="1">
      <alignment vertical="center" wrapText="1"/>
      <protection locked="0"/>
    </xf>
    <xf numFmtId="0" fontId="15" fillId="0" borderId="50" xfId="0" applyFont="1" applyBorder="1" applyAlignment="1" applyProtection="1">
      <alignment vertical="center" wrapText="1"/>
      <protection locked="0"/>
    </xf>
    <xf numFmtId="164" fontId="15" fillId="0" borderId="50" xfId="0" applyNumberFormat="1" applyFont="1" applyBorder="1" applyAlignment="1" applyProtection="1">
      <alignment vertical="center" wrapText="1"/>
      <protection locked="0"/>
    </xf>
    <xf numFmtId="164" fontId="15" fillId="0" borderId="12" xfId="0" applyNumberFormat="1" applyFont="1" applyBorder="1" applyAlignment="1" applyProtection="1">
      <alignment vertical="center" wrapText="1"/>
      <protection locked="0"/>
    </xf>
    <xf numFmtId="0" fontId="2" fillId="0" borderId="27" xfId="60" applyFont="1" applyBorder="1" applyAlignment="1" applyProtection="1">
      <alignment horizontal="center" vertical="center"/>
      <protection/>
    </xf>
    <xf numFmtId="164" fontId="15" fillId="0" borderId="33" xfId="60" applyNumberFormat="1" applyFont="1" applyBorder="1" applyAlignment="1" applyProtection="1">
      <alignment vertical="center"/>
      <protection locked="0"/>
    </xf>
    <xf numFmtId="164" fontId="15" fillId="0" borderId="37" xfId="60" applyNumberFormat="1" applyFont="1" applyBorder="1" applyAlignment="1" applyProtection="1">
      <alignment vertical="center"/>
      <protection locked="0"/>
    </xf>
    <xf numFmtId="164" fontId="15" fillId="0" borderId="30" xfId="60" applyNumberFormat="1" applyFont="1" applyBorder="1" applyAlignment="1" applyProtection="1">
      <alignment vertical="center"/>
      <protection locked="0"/>
    </xf>
    <xf numFmtId="164" fontId="6" fillId="35" borderId="14" xfId="0" applyNumberFormat="1" applyFont="1" applyFill="1" applyBorder="1" applyAlignment="1">
      <alignment horizontal="left" vertical="center" wrapText="1" indent="1"/>
    </xf>
    <xf numFmtId="164" fontId="6" fillId="35" borderId="10" xfId="0" applyNumberFormat="1" applyFont="1" applyFill="1" applyBorder="1" applyAlignment="1">
      <alignment vertical="center" wrapText="1"/>
    </xf>
    <xf numFmtId="164" fontId="6" fillId="35" borderId="15" xfId="0" applyNumberFormat="1" applyFont="1" applyFill="1" applyBorder="1" applyAlignment="1">
      <alignment vertical="center" wrapText="1"/>
    </xf>
    <xf numFmtId="164" fontId="6" fillId="35" borderId="43" xfId="0" applyNumberFormat="1" applyFont="1" applyFill="1" applyBorder="1" applyAlignment="1">
      <alignment horizontal="left" vertical="center" wrapText="1" indent="1"/>
    </xf>
    <xf numFmtId="164" fontId="15" fillId="35" borderId="44" xfId="0" applyNumberFormat="1" applyFont="1" applyFill="1" applyBorder="1" applyAlignment="1" applyProtection="1">
      <alignment horizontal="center" vertical="center" wrapText="1"/>
      <protection/>
    </xf>
    <xf numFmtId="164" fontId="15" fillId="35" borderId="45" xfId="0" applyNumberFormat="1" applyFont="1" applyFill="1" applyBorder="1" applyAlignment="1" applyProtection="1">
      <alignment horizontal="center" vertical="center" wrapText="1"/>
      <protection/>
    </xf>
    <xf numFmtId="164" fontId="15" fillId="35" borderId="35" xfId="0" applyNumberFormat="1" applyFont="1" applyFill="1" applyBorder="1" applyAlignment="1" applyProtection="1">
      <alignment vertical="center" wrapText="1"/>
      <protection/>
    </xf>
    <xf numFmtId="164" fontId="15" fillId="35" borderId="39" xfId="0" applyNumberFormat="1" applyFont="1" applyFill="1" applyBorder="1" applyAlignment="1" applyProtection="1">
      <alignment vertical="center" wrapText="1"/>
      <protection/>
    </xf>
    <xf numFmtId="164" fontId="6" fillId="35" borderId="15" xfId="0" applyNumberFormat="1" applyFont="1" applyFill="1" applyBorder="1" applyAlignment="1" applyProtection="1">
      <alignment vertical="center" wrapText="1"/>
      <protection/>
    </xf>
    <xf numFmtId="164" fontId="6" fillId="35" borderId="14" xfId="0" applyNumberFormat="1" applyFont="1" applyFill="1" applyBorder="1" applyAlignment="1">
      <alignment horizontal="left" vertical="center" wrapText="1"/>
    </xf>
    <xf numFmtId="164" fontId="15" fillId="35" borderId="23" xfId="0" applyNumberFormat="1" applyFont="1" applyFill="1" applyBorder="1" applyAlignment="1" applyProtection="1">
      <alignment vertical="center" wrapText="1"/>
      <protection/>
    </xf>
    <xf numFmtId="164" fontId="15" fillId="35" borderId="14" xfId="0" applyNumberFormat="1" applyFont="1" applyFill="1" applyBorder="1" applyAlignment="1" applyProtection="1">
      <alignment vertical="center" wrapText="1"/>
      <protection/>
    </xf>
    <xf numFmtId="164" fontId="15" fillId="35" borderId="10" xfId="0" applyNumberFormat="1" applyFont="1" applyFill="1" applyBorder="1" applyAlignment="1" applyProtection="1">
      <alignment vertical="center" wrapText="1"/>
      <protection/>
    </xf>
    <xf numFmtId="164" fontId="15" fillId="35" borderId="15" xfId="0" applyNumberFormat="1" applyFont="1" applyFill="1" applyBorder="1" applyAlignment="1" applyProtection="1">
      <alignment vertical="center" wrapText="1"/>
      <protection/>
    </xf>
    <xf numFmtId="164" fontId="15" fillId="35" borderId="23" xfId="0" applyNumberFormat="1" applyFont="1" applyFill="1" applyBorder="1" applyAlignment="1">
      <alignment vertical="center" wrapText="1"/>
    </xf>
    <xf numFmtId="164" fontId="15" fillId="35" borderId="46" xfId="0" applyNumberFormat="1" applyFont="1" applyFill="1" applyBorder="1" applyAlignment="1">
      <alignment vertical="center" wrapText="1"/>
    </xf>
    <xf numFmtId="164" fontId="6" fillId="35" borderId="44" xfId="0" applyNumberFormat="1" applyFont="1" applyFill="1" applyBorder="1" applyAlignment="1">
      <alignment vertical="center" wrapText="1"/>
    </xf>
    <xf numFmtId="164" fontId="6" fillId="35" borderId="45" xfId="0" applyNumberFormat="1" applyFont="1" applyFill="1" applyBorder="1" applyAlignment="1">
      <alignment vertical="center" wrapText="1"/>
    </xf>
    <xf numFmtId="164" fontId="6" fillId="35" borderId="10" xfId="60" applyNumberFormat="1" applyFont="1" applyFill="1" applyBorder="1" applyAlignment="1" applyProtection="1">
      <alignment vertical="center"/>
      <protection/>
    </xf>
    <xf numFmtId="164" fontId="6" fillId="35" borderId="15" xfId="60" applyNumberFormat="1" applyFont="1" applyFill="1" applyBorder="1" applyAlignment="1" applyProtection="1">
      <alignment vertical="center"/>
      <protection/>
    </xf>
    <xf numFmtId="164" fontId="15" fillId="35" borderId="35" xfId="60" applyNumberFormat="1" applyFont="1" applyFill="1" applyBorder="1" applyAlignment="1" applyProtection="1">
      <alignment vertical="center"/>
      <protection/>
    </xf>
    <xf numFmtId="164" fontId="15" fillId="35" borderId="39" xfId="60" applyNumberFormat="1" applyFont="1" applyFill="1" applyBorder="1" applyAlignment="1" applyProtection="1">
      <alignment vertical="center"/>
      <protection/>
    </xf>
    <xf numFmtId="164" fontId="15" fillId="35" borderId="32" xfId="60" applyNumberFormat="1" applyFont="1" applyFill="1" applyBorder="1" applyAlignment="1" applyProtection="1">
      <alignment vertical="center"/>
      <protection/>
    </xf>
    <xf numFmtId="164" fontId="15" fillId="0" borderId="10" xfId="60" applyNumberFormat="1" applyFont="1" applyFill="1" applyBorder="1" applyAlignment="1" applyProtection="1">
      <alignment vertical="center"/>
      <protection/>
    </xf>
    <xf numFmtId="164" fontId="15" fillId="0" borderId="15" xfId="60" applyNumberFormat="1" applyFont="1" applyFill="1" applyBorder="1" applyAlignment="1" applyProtection="1">
      <alignment vertical="center"/>
      <protection/>
    </xf>
    <xf numFmtId="164" fontId="5" fillId="0" borderId="0" xfId="59" applyNumberFormat="1" applyFont="1" applyBorder="1" applyAlignment="1" applyProtection="1">
      <alignment horizontal="centerContinuous" vertical="center"/>
      <protection/>
    </xf>
    <xf numFmtId="164" fontId="5" fillId="0" borderId="51" xfId="59" applyNumberFormat="1" applyFont="1" applyBorder="1" applyAlignment="1" applyProtection="1">
      <alignment horizontal="centerContinuous" vertical="center"/>
      <protection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" fillId="0" borderId="0" xfId="59" applyFont="1" applyFill="1" applyProtection="1">
      <alignment/>
      <protection/>
    </xf>
    <xf numFmtId="164" fontId="5" fillId="0" borderId="0" xfId="59" applyNumberFormat="1" applyFont="1" applyFill="1" applyBorder="1" applyAlignment="1" applyProtection="1">
      <alignment horizontal="centerContinuous" vertical="center"/>
      <protection/>
    </xf>
    <xf numFmtId="164" fontId="5" fillId="0" borderId="51" xfId="59" applyNumberFormat="1" applyFont="1" applyFill="1" applyBorder="1" applyAlignment="1" applyProtection="1">
      <alignment horizontal="centerContinuous" vertical="center"/>
      <protection/>
    </xf>
    <xf numFmtId="164" fontId="15" fillId="0" borderId="16" xfId="0" applyNumberFormat="1" applyFont="1" applyBorder="1" applyAlignment="1" applyProtection="1">
      <alignment horizontal="left" vertical="center" wrapText="1" indent="1"/>
      <protection/>
    </xf>
    <xf numFmtId="164" fontId="15" fillId="0" borderId="13" xfId="0" applyNumberFormat="1" applyFont="1" applyBorder="1" applyAlignment="1" applyProtection="1">
      <alignment horizontal="left" vertical="center" wrapText="1" indent="1"/>
      <protection/>
    </xf>
    <xf numFmtId="164" fontId="15" fillId="0" borderId="41" xfId="0" applyNumberFormat="1" applyFont="1" applyBorder="1" applyAlignment="1" applyProtection="1">
      <alignment horizontal="left" vertical="center" wrapText="1" indent="1"/>
      <protection/>
    </xf>
    <xf numFmtId="164" fontId="6" fillId="35" borderId="10" xfId="0" applyNumberFormat="1" applyFont="1" applyFill="1" applyBorder="1" applyAlignment="1" applyProtection="1">
      <alignment vertical="center" wrapText="1"/>
      <protection/>
    </xf>
    <xf numFmtId="164" fontId="6" fillId="36" borderId="10" xfId="0" applyNumberFormat="1" applyFont="1" applyFill="1" applyBorder="1" applyAlignment="1" applyProtection="1">
      <alignment vertical="center" wrapText="1"/>
      <protection/>
    </xf>
    <xf numFmtId="164" fontId="6" fillId="35" borderId="14" xfId="0" applyNumberFormat="1" applyFont="1" applyFill="1" applyBorder="1" applyAlignment="1">
      <alignment vertical="center" wrapText="1"/>
    </xf>
    <xf numFmtId="164" fontId="15" fillId="0" borderId="10" xfId="60" applyNumberFormat="1" applyFont="1" applyBorder="1" applyAlignment="1" applyProtection="1">
      <alignment vertical="center"/>
      <protection/>
    </xf>
    <xf numFmtId="0" fontId="11" fillId="35" borderId="23" xfId="0" applyFont="1" applyFill="1" applyBorder="1" applyAlignment="1" applyProtection="1">
      <alignment vertical="center" wrapText="1"/>
      <protection/>
    </xf>
    <xf numFmtId="0" fontId="6" fillId="35" borderId="14" xfId="0" applyFont="1" applyFill="1" applyBorder="1" applyAlignment="1">
      <alignment horizontal="left" vertical="center" wrapText="1" indent="1"/>
    </xf>
    <xf numFmtId="0" fontId="2" fillId="35" borderId="43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vertical="center" wrapText="1"/>
    </xf>
    <xf numFmtId="0" fontId="2" fillId="0" borderId="14" xfId="59" applyFont="1" applyBorder="1" applyAlignment="1" applyProtection="1">
      <alignment horizontal="center" vertical="center" wrapText="1"/>
      <protection/>
    </xf>
    <xf numFmtId="0" fontId="2" fillId="0" borderId="10" xfId="59" applyFont="1" applyBorder="1" applyAlignment="1" applyProtection="1">
      <alignment horizontal="center" vertical="center" wrapText="1"/>
      <protection/>
    </xf>
    <xf numFmtId="0" fontId="17" fillId="0" borderId="14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0" fontId="20" fillId="0" borderId="0" xfId="59" applyFont="1">
      <alignment/>
      <protection/>
    </xf>
    <xf numFmtId="0" fontId="2" fillId="0" borderId="14" xfId="59" applyFont="1" applyFill="1" applyBorder="1" applyAlignment="1" applyProtection="1">
      <alignment horizontal="center" vertical="center" wrapText="1"/>
      <protection/>
    </xf>
    <xf numFmtId="0" fontId="2" fillId="0" borderId="10" xfId="59" applyFont="1" applyFill="1" applyBorder="1" applyAlignment="1" applyProtection="1">
      <alignment horizontal="center" vertical="center" wrapText="1"/>
      <protection/>
    </xf>
    <xf numFmtId="0" fontId="17" fillId="0" borderId="14" xfId="59" applyFont="1" applyFill="1" applyBorder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center" vertical="center" wrapText="1"/>
      <protection/>
    </xf>
    <xf numFmtId="0" fontId="17" fillId="35" borderId="27" xfId="59" applyFont="1" applyFill="1" applyBorder="1" applyAlignment="1" applyProtection="1">
      <alignment horizontal="left" vertical="center" wrapText="1" indent="1"/>
      <protection/>
    </xf>
    <xf numFmtId="0" fontId="17" fillId="35" borderId="10" xfId="59" applyFont="1" applyFill="1" applyBorder="1" applyAlignment="1" applyProtection="1">
      <alignment horizontal="left" vertical="center" wrapText="1" indent="1"/>
      <protection/>
    </xf>
    <xf numFmtId="164" fontId="17" fillId="35" borderId="27" xfId="59" applyNumberFormat="1" applyFont="1" applyFill="1" applyBorder="1" applyAlignment="1" applyProtection="1">
      <alignment vertical="center" wrapText="1"/>
      <protection/>
    </xf>
    <xf numFmtId="164" fontId="17" fillId="35" borderId="10" xfId="59" applyNumberFormat="1" applyFont="1" applyFill="1" applyBorder="1" applyAlignment="1" applyProtection="1">
      <alignment vertical="center" wrapText="1"/>
      <protection locked="0"/>
    </xf>
    <xf numFmtId="164" fontId="17" fillId="35" borderId="10" xfId="59" applyNumberFormat="1" applyFont="1" applyFill="1" applyBorder="1" applyAlignment="1" applyProtection="1">
      <alignment vertical="center" wrapText="1"/>
      <protection/>
    </xf>
    <xf numFmtId="0" fontId="20" fillId="0" borderId="52" xfId="59" applyFont="1" applyFill="1" applyBorder="1" applyAlignment="1" applyProtection="1">
      <alignment horizontal="left" vertical="center" wrapText="1" indent="1"/>
      <protection/>
    </xf>
    <xf numFmtId="0" fontId="20" fillId="0" borderId="33" xfId="59" applyFont="1" applyFill="1" applyBorder="1" applyAlignment="1" applyProtection="1">
      <alignment horizontal="left" vertical="center" wrapText="1" indent="1"/>
      <protection/>
    </xf>
    <xf numFmtId="164" fontId="20" fillId="0" borderId="33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3" xfId="59" applyNumberFormat="1" applyFont="1" applyFill="1" applyBorder="1" applyAlignment="1" applyProtection="1">
      <alignment vertical="center" wrapText="1"/>
      <protection locked="0"/>
    </xf>
    <xf numFmtId="0" fontId="20" fillId="0" borderId="44" xfId="59" applyFont="1" applyFill="1" applyBorder="1" applyAlignment="1" applyProtection="1">
      <alignment horizontal="left" vertical="center" wrapText="1" indent="1"/>
      <protection/>
    </xf>
    <xf numFmtId="0" fontId="20" fillId="0" borderId="30" xfId="59" applyFont="1" applyFill="1" applyBorder="1" applyAlignment="1" applyProtection="1">
      <alignment horizontal="left" vertical="center" wrapText="1" indent="1"/>
      <protection/>
    </xf>
    <xf numFmtId="164" fontId="20" fillId="0" borderId="30" xfId="59" applyNumberFormat="1" applyFont="1" applyFill="1" applyBorder="1" applyAlignment="1" applyProtection="1">
      <alignment vertical="center" wrapText="1"/>
      <protection locked="0"/>
    </xf>
    <xf numFmtId="0" fontId="20" fillId="0" borderId="0" xfId="59" applyFont="1" applyFill="1" applyAlignment="1" applyProtection="1">
      <alignment horizontal="left" indent="1"/>
      <protection/>
    </xf>
    <xf numFmtId="164" fontId="20" fillId="0" borderId="37" xfId="59" applyNumberFormat="1" applyFont="1" applyFill="1" applyBorder="1" applyAlignment="1" applyProtection="1">
      <alignment vertical="center" wrapText="1"/>
      <protection locked="0"/>
    </xf>
    <xf numFmtId="0" fontId="20" fillId="37" borderId="33" xfId="59" applyFont="1" applyFill="1" applyBorder="1" applyAlignment="1" applyProtection="1">
      <alignment horizontal="left" vertical="center" wrapText="1" indent="1"/>
      <protection/>
    </xf>
    <xf numFmtId="0" fontId="21" fillId="0" borderId="33" xfId="59" applyFont="1" applyFill="1" applyBorder="1" applyAlignment="1" applyProtection="1">
      <alignment horizontal="left" vertical="center" wrapText="1" indent="1"/>
      <protection/>
    </xf>
    <xf numFmtId="0" fontId="21" fillId="0" borderId="37" xfId="59" applyFont="1" applyFill="1" applyBorder="1" applyAlignment="1" applyProtection="1">
      <alignment horizontal="left" vertical="center" wrapText="1" indent="1"/>
      <protection/>
    </xf>
    <xf numFmtId="0" fontId="20" fillId="37" borderId="30" xfId="59" applyFont="1" applyFill="1" applyBorder="1" applyAlignment="1" applyProtection="1">
      <alignment horizontal="left" vertical="center" wrapText="1" indent="1"/>
      <protection/>
    </xf>
    <xf numFmtId="0" fontId="20" fillId="0" borderId="53" xfId="59" applyFont="1" applyFill="1" applyBorder="1" applyAlignment="1" applyProtection="1">
      <alignment horizontal="left" vertical="center" wrapText="1" indent="1"/>
      <protection/>
    </xf>
    <xf numFmtId="0" fontId="22" fillId="35" borderId="10" xfId="59" applyFont="1" applyFill="1" applyBorder="1" applyAlignment="1" applyProtection="1">
      <alignment horizontal="left" vertical="center" wrapText="1" indent="1"/>
      <protection/>
    </xf>
    <xf numFmtId="0" fontId="21" fillId="0" borderId="52" xfId="59" applyFont="1" applyFill="1" applyBorder="1" applyAlignment="1" applyProtection="1">
      <alignment horizontal="left" vertical="center" wrapText="1" indent="1"/>
      <protection/>
    </xf>
    <xf numFmtId="0" fontId="21" fillId="0" borderId="33" xfId="59" applyFont="1" applyFill="1" applyBorder="1" applyAlignment="1" applyProtection="1">
      <alignment horizontal="left" vertical="center" wrapText="1" indent="1"/>
      <protection/>
    </xf>
    <xf numFmtId="164" fontId="20" fillId="0" borderId="53" xfId="59" applyNumberFormat="1" applyFont="1" applyFill="1" applyBorder="1" applyAlignment="1" applyProtection="1">
      <alignment horizontal="right" vertical="center" wrapText="1"/>
      <protection locked="0"/>
    </xf>
    <xf numFmtId="0" fontId="17" fillId="35" borderId="27" xfId="59" applyFont="1" applyFill="1" applyBorder="1" applyAlignment="1" applyProtection="1">
      <alignment vertical="center" wrapText="1"/>
      <protection/>
    </xf>
    <xf numFmtId="164" fontId="20" fillId="0" borderId="53" xfId="59" applyNumberFormat="1" applyFont="1" applyFill="1" applyBorder="1" applyAlignment="1" applyProtection="1">
      <alignment vertical="center" wrapText="1"/>
      <protection locked="0"/>
    </xf>
    <xf numFmtId="0" fontId="20" fillId="0" borderId="54" xfId="59" applyFont="1" applyFill="1" applyBorder="1" applyAlignment="1" applyProtection="1">
      <alignment horizontal="left" vertical="center" wrapText="1" indent="1"/>
      <protection/>
    </xf>
    <xf numFmtId="0" fontId="20" fillId="0" borderId="0" xfId="59" applyFont="1" applyAlignment="1" applyProtection="1">
      <alignment horizontal="left" indent="1"/>
      <protection/>
    </xf>
    <xf numFmtId="0" fontId="20" fillId="0" borderId="37" xfId="59" applyFont="1" applyFill="1" applyBorder="1" applyAlignment="1" applyProtection="1">
      <alignment horizontal="left" vertical="center" wrapText="1" indent="1"/>
      <protection/>
    </xf>
    <xf numFmtId="0" fontId="17" fillId="35" borderId="10" xfId="59" applyFont="1" applyFill="1" applyBorder="1" applyAlignment="1" applyProtection="1">
      <alignment vertical="center" wrapText="1"/>
      <protection/>
    </xf>
    <xf numFmtId="164" fontId="6" fillId="0" borderId="55" xfId="0" applyNumberFormat="1" applyFont="1" applyBorder="1" applyAlignment="1">
      <alignment horizontal="centerContinuous" vertical="center"/>
    </xf>
    <xf numFmtId="164" fontId="20" fillId="35" borderId="10" xfId="59" applyNumberFormat="1" applyFont="1" applyFill="1" applyBorder="1" applyAlignment="1" applyProtection="1">
      <alignment horizontal="right" vertical="center" wrapText="1"/>
      <protection/>
    </xf>
    <xf numFmtId="164" fontId="6" fillId="35" borderId="14" xfId="0" applyNumberFormat="1" applyFont="1" applyFill="1" applyBorder="1" applyAlignment="1" applyProtection="1">
      <alignment vertical="center" wrapText="1"/>
      <protection/>
    </xf>
    <xf numFmtId="0" fontId="0" fillId="0" borderId="40" xfId="60" applyFont="1" applyBorder="1" applyAlignment="1" applyProtection="1">
      <alignment horizontal="left" vertical="center" indent="1"/>
      <protection/>
    </xf>
    <xf numFmtId="0" fontId="2" fillId="0" borderId="14" xfId="60" applyFont="1" applyBorder="1" applyAlignment="1" applyProtection="1">
      <alignment horizontal="center"/>
      <protection/>
    </xf>
    <xf numFmtId="0" fontId="19" fillId="0" borderId="10" xfId="60" applyFont="1" applyBorder="1" applyAlignment="1" applyProtection="1">
      <alignment horizontal="left" vertical="center" indent="1"/>
      <protection/>
    </xf>
    <xf numFmtId="0" fontId="15" fillId="0" borderId="52" xfId="60" applyFont="1" applyBorder="1" applyAlignment="1" applyProtection="1">
      <alignment horizontal="left" vertical="center" indent="1"/>
      <protection/>
    </xf>
    <xf numFmtId="0" fontId="15" fillId="0" borderId="33" xfId="60" applyFont="1" applyBorder="1" applyAlignment="1" applyProtection="1">
      <alignment horizontal="left" vertical="center" indent="1"/>
      <protection locked="0"/>
    </xf>
    <xf numFmtId="0" fontId="15" fillId="0" borderId="30" xfId="60" applyFont="1" applyBorder="1" applyAlignment="1" applyProtection="1">
      <alignment horizontal="left" vertical="center" indent="1"/>
      <protection locked="0"/>
    </xf>
    <xf numFmtId="0" fontId="15" fillId="0" borderId="37" xfId="60" applyFont="1" applyBorder="1" applyAlignment="1" applyProtection="1">
      <alignment horizontal="left" vertical="center" indent="1"/>
      <protection locked="0"/>
    </xf>
    <xf numFmtId="0" fontId="6" fillId="35" borderId="10" xfId="60" applyFont="1" applyFill="1" applyBorder="1" applyAlignment="1" applyProtection="1">
      <alignment horizontal="left" vertical="center" indent="1"/>
      <protection/>
    </xf>
    <xf numFmtId="0" fontId="19" fillId="0" borderId="10" xfId="60" applyFont="1" applyFill="1" applyBorder="1" applyAlignment="1" applyProtection="1">
      <alignment horizontal="left" vertical="center" indent="1"/>
      <protection/>
    </xf>
    <xf numFmtId="0" fontId="2" fillId="35" borderId="10" xfId="60" applyFont="1" applyFill="1" applyBorder="1" applyAlignment="1" applyProtection="1">
      <alignment horizontal="left" indent="1"/>
      <protection locked="0"/>
    </xf>
    <xf numFmtId="164" fontId="2" fillId="35" borderId="10" xfId="60" applyNumberFormat="1" applyFont="1" applyFill="1" applyBorder="1" applyProtection="1">
      <alignment/>
      <protection/>
    </xf>
    <xf numFmtId="164" fontId="2" fillId="35" borderId="15" xfId="60" applyNumberFormat="1" applyFont="1" applyFill="1" applyBorder="1" applyProtection="1">
      <alignment/>
      <protection/>
    </xf>
    <xf numFmtId="164" fontId="15" fillId="0" borderId="52" xfId="60" applyNumberFormat="1" applyFont="1" applyBorder="1" applyAlignment="1" applyProtection="1">
      <alignment vertical="center"/>
      <protection locked="0"/>
    </xf>
    <xf numFmtId="164" fontId="15" fillId="35" borderId="56" xfId="60" applyNumberFormat="1" applyFont="1" applyFill="1" applyBorder="1" applyAlignment="1" applyProtection="1">
      <alignment vertical="center"/>
      <protection/>
    </xf>
    <xf numFmtId="0" fontId="17" fillId="35" borderId="26" xfId="59" applyFont="1" applyFill="1" applyBorder="1" applyAlignment="1" applyProtection="1">
      <alignment horizontal="left" vertical="center" wrapText="1" indent="1"/>
      <protection/>
    </xf>
    <xf numFmtId="0" fontId="17" fillId="35" borderId="14" xfId="59" applyFont="1" applyFill="1" applyBorder="1" applyAlignment="1" applyProtection="1">
      <alignment horizontal="left" vertical="center" wrapText="1" indent="1"/>
      <protection/>
    </xf>
    <xf numFmtId="49" fontId="20" fillId="0" borderId="40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13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43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36" xfId="59" applyNumberFormat="1" applyFont="1" applyFill="1" applyBorder="1" applyAlignment="1" applyProtection="1">
      <alignment horizontal="left" vertical="center" wrapText="1" indent="1"/>
      <protection/>
    </xf>
    <xf numFmtId="49" fontId="20" fillId="37" borderId="13" xfId="59" applyNumberFormat="1" applyFont="1" applyFill="1" applyBorder="1" applyAlignment="1" applyProtection="1">
      <alignment horizontal="left" vertical="center" wrapText="1" indent="1"/>
      <protection/>
    </xf>
    <xf numFmtId="49" fontId="20" fillId="37" borderId="16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41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42" xfId="59" applyNumberFormat="1" applyFont="1" applyFill="1" applyBorder="1" applyAlignment="1" applyProtection="1">
      <alignment horizontal="left" vertical="center" wrapText="1" indent="1"/>
      <protection/>
    </xf>
    <xf numFmtId="164" fontId="20" fillId="0" borderId="50" xfId="59" applyNumberFormat="1" applyFont="1" applyFill="1" applyBorder="1" applyAlignment="1" applyProtection="1">
      <alignment horizontal="right" vertical="center" wrapText="1"/>
      <protection locked="0"/>
    </xf>
    <xf numFmtId="164" fontId="17" fillId="35" borderId="27" xfId="59" applyNumberFormat="1" applyFont="1" applyFill="1" applyBorder="1" applyAlignment="1" applyProtection="1">
      <alignment horizontal="right" vertical="center" wrapText="1"/>
      <protection/>
    </xf>
    <xf numFmtId="164" fontId="17" fillId="35" borderId="10" xfId="59" applyNumberFormat="1" applyFont="1" applyFill="1" applyBorder="1" applyAlignment="1" applyProtection="1">
      <alignment horizontal="right" vertical="center" wrapText="1"/>
      <protection locked="0"/>
    </xf>
    <xf numFmtId="164" fontId="17" fillId="35" borderId="10" xfId="59" applyNumberFormat="1" applyFont="1" applyFill="1" applyBorder="1" applyAlignment="1" applyProtection="1">
      <alignment horizontal="right" vertical="center" wrapText="1"/>
      <protection/>
    </xf>
    <xf numFmtId="164" fontId="20" fillId="0" borderId="52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44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0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7" xfId="59" applyNumberFormat="1" applyFont="1" applyFill="1" applyBorder="1" applyAlignment="1" applyProtection="1">
      <alignment horizontal="right" vertical="center" wrapText="1"/>
      <protection locked="0"/>
    </xf>
    <xf numFmtId="164" fontId="20" fillId="37" borderId="33" xfId="59" applyNumberFormat="1" applyFont="1" applyFill="1" applyBorder="1" applyAlignment="1" applyProtection="1">
      <alignment horizontal="right" vertical="center" wrapText="1"/>
      <protection/>
    </xf>
    <xf numFmtId="164" fontId="21" fillId="0" borderId="33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7" xfId="59" applyNumberFormat="1" applyFont="1" applyFill="1" applyBorder="1" applyAlignment="1" applyProtection="1">
      <alignment horizontal="right" vertical="center" wrapText="1"/>
      <protection locked="0"/>
    </xf>
    <xf numFmtId="164" fontId="20" fillId="37" borderId="30" xfId="59" applyNumberFormat="1" applyFont="1" applyFill="1" applyBorder="1" applyAlignment="1" applyProtection="1">
      <alignment horizontal="right" vertical="center" wrapText="1"/>
      <protection/>
    </xf>
    <xf numFmtId="164" fontId="21" fillId="0" borderId="52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3" xfId="59" applyNumberFormat="1" applyFont="1" applyFill="1" applyBorder="1" applyAlignment="1" applyProtection="1">
      <alignment horizontal="right" vertical="center" wrapText="1"/>
      <protection locked="0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24" fillId="0" borderId="0" xfId="58" applyFont="1" applyAlignment="1">
      <alignment horizontal="center"/>
      <protection/>
    </xf>
    <xf numFmtId="0" fontId="24" fillId="0" borderId="0" xfId="58" applyFont="1">
      <alignment/>
      <protection/>
    </xf>
    <xf numFmtId="0" fontId="23" fillId="0" borderId="0" xfId="58" applyAlignment="1">
      <alignment horizontal="center"/>
      <protection/>
    </xf>
    <xf numFmtId="0" fontId="25" fillId="0" borderId="0" xfId="58" applyFont="1" applyAlignment="1">
      <alignment horizontal="right"/>
      <protection/>
    </xf>
    <xf numFmtId="0" fontId="23" fillId="0" borderId="0" xfId="58">
      <alignment/>
      <protection/>
    </xf>
    <xf numFmtId="0" fontId="26" fillId="0" borderId="0" xfId="58" applyFont="1" applyAlignment="1">
      <alignment/>
      <protection/>
    </xf>
    <xf numFmtId="0" fontId="27" fillId="0" borderId="0" xfId="58" applyFont="1">
      <alignment/>
      <protection/>
    </xf>
    <xf numFmtId="0" fontId="24" fillId="0" borderId="57" xfId="58" applyFont="1" applyBorder="1" applyAlignment="1">
      <alignment horizontal="center"/>
      <protection/>
    </xf>
    <xf numFmtId="0" fontId="24" fillId="0" borderId="58" xfId="58" applyFont="1" applyBorder="1">
      <alignment/>
      <protection/>
    </xf>
    <xf numFmtId="0" fontId="24" fillId="0" borderId="58" xfId="58" applyFont="1" applyBorder="1" applyAlignment="1">
      <alignment horizontal="center"/>
      <protection/>
    </xf>
    <xf numFmtId="0" fontId="24" fillId="0" borderId="59" xfId="58" applyFont="1" applyBorder="1">
      <alignment/>
      <protection/>
    </xf>
    <xf numFmtId="0" fontId="24" fillId="0" borderId="60" xfId="58" applyFont="1" applyBorder="1" applyAlignment="1">
      <alignment horizontal="center"/>
      <protection/>
    </xf>
    <xf numFmtId="0" fontId="24" fillId="0" borderId="30" xfId="58" applyFont="1" applyBorder="1">
      <alignment/>
      <protection/>
    </xf>
    <xf numFmtId="0" fontId="24" fillId="0" borderId="30" xfId="58" applyFont="1" applyBorder="1" applyAlignment="1">
      <alignment horizontal="center"/>
      <protection/>
    </xf>
    <xf numFmtId="0" fontId="24" fillId="0" borderId="61" xfId="58" applyFont="1" applyBorder="1">
      <alignment/>
      <protection/>
    </xf>
    <xf numFmtId="0" fontId="24" fillId="0" borderId="62" xfId="58" applyFont="1" applyBorder="1" applyAlignment="1">
      <alignment horizontal="center"/>
      <protection/>
    </xf>
    <xf numFmtId="0" fontId="24" fillId="0" borderId="33" xfId="58" applyFont="1" applyBorder="1">
      <alignment/>
      <protection/>
    </xf>
    <xf numFmtId="0" fontId="23" fillId="0" borderId="33" xfId="58" applyBorder="1" applyAlignment="1">
      <alignment horizontal="center"/>
      <protection/>
    </xf>
    <xf numFmtId="0" fontId="24" fillId="0" borderId="63" xfId="58" applyFont="1" applyBorder="1">
      <alignment/>
      <protection/>
    </xf>
    <xf numFmtId="0" fontId="25" fillId="0" borderId="63" xfId="58" applyFont="1" applyBorder="1">
      <alignment/>
      <protection/>
    </xf>
    <xf numFmtId="0" fontId="23" fillId="0" borderId="63" xfId="58" applyBorder="1">
      <alignment/>
      <protection/>
    </xf>
    <xf numFmtId="0" fontId="24" fillId="0" borderId="64" xfId="58" applyFont="1" applyBorder="1" applyAlignment="1">
      <alignment horizontal="center"/>
      <protection/>
    </xf>
    <xf numFmtId="0" fontId="24" fillId="0" borderId="65" xfId="58" applyFont="1" applyBorder="1">
      <alignment/>
      <protection/>
    </xf>
    <xf numFmtId="0" fontId="23" fillId="0" borderId="65" xfId="58" applyBorder="1" applyAlignment="1">
      <alignment horizontal="center"/>
      <protection/>
    </xf>
    <xf numFmtId="0" fontId="23" fillId="0" borderId="66" xfId="58" applyBorder="1">
      <alignment/>
      <protection/>
    </xf>
    <xf numFmtId="0" fontId="15" fillId="0" borderId="13" xfId="0" applyFont="1" applyBorder="1" applyAlignment="1" applyProtection="1">
      <alignment vertical="center" wrapText="1"/>
      <protection locked="0"/>
    </xf>
    <xf numFmtId="0" fontId="28" fillId="0" borderId="0" xfId="60" applyFont="1" applyProtection="1">
      <alignment/>
      <protection/>
    </xf>
    <xf numFmtId="0" fontId="28" fillId="0" borderId="0" xfId="60" applyFont="1" applyAlignment="1" applyProtection="1">
      <alignment vertical="center"/>
      <protection/>
    </xf>
    <xf numFmtId="0" fontId="28" fillId="0" borderId="0" xfId="60" applyFont="1" applyAlignment="1" applyProtection="1">
      <alignment vertical="center"/>
      <protection locked="0"/>
    </xf>
    <xf numFmtId="0" fontId="28" fillId="0" borderId="0" xfId="60" applyFont="1" applyProtection="1">
      <alignment/>
      <protection locked="0"/>
    </xf>
    <xf numFmtId="0" fontId="2" fillId="35" borderId="14" xfId="60" applyFont="1" applyFill="1" applyBorder="1" applyProtection="1">
      <alignment/>
      <protection locked="0"/>
    </xf>
    <xf numFmtId="0" fontId="2" fillId="35" borderId="10" xfId="60" applyFont="1" applyFill="1" applyBorder="1" applyProtection="1">
      <alignment/>
      <protection locked="0"/>
    </xf>
    <xf numFmtId="164" fontId="2" fillId="35" borderId="10" xfId="60" applyNumberFormat="1" applyFont="1" applyFill="1" applyBorder="1" applyProtection="1">
      <alignment/>
      <protection locked="0"/>
    </xf>
    <xf numFmtId="0" fontId="3" fillId="35" borderId="15" xfId="60" applyFont="1" applyFill="1" applyBorder="1" applyProtection="1">
      <alignment/>
      <protection/>
    </xf>
    <xf numFmtId="49" fontId="17" fillId="35" borderId="14" xfId="59" applyNumberFormat="1" applyFont="1" applyFill="1" applyBorder="1" applyAlignment="1" applyProtection="1">
      <alignment horizontal="left" vertical="center" wrapText="1" indent="1"/>
      <protection/>
    </xf>
    <xf numFmtId="164" fontId="20" fillId="37" borderId="30" xfId="59" applyNumberFormat="1" applyFont="1" applyFill="1" applyBorder="1" applyAlignment="1" applyProtection="1">
      <alignment horizontal="right" vertical="center" wrapText="1"/>
      <protection locked="0"/>
    </xf>
    <xf numFmtId="0" fontId="23" fillId="0" borderId="33" xfId="58" applyFont="1" applyBorder="1" applyAlignment="1">
      <alignment horizontal="center"/>
      <protection/>
    </xf>
    <xf numFmtId="0" fontId="23" fillId="0" borderId="63" xfId="58" applyFont="1" applyBorder="1">
      <alignment/>
      <protection/>
    </xf>
    <xf numFmtId="0" fontId="2" fillId="0" borderId="24" xfId="0" applyFont="1" applyBorder="1" applyAlignment="1">
      <alignment horizontal="center" vertical="center" wrapText="1"/>
    </xf>
    <xf numFmtId="164" fontId="6" fillId="35" borderId="24" xfId="0" applyNumberFormat="1" applyFont="1" applyFill="1" applyBorder="1" applyAlignment="1">
      <alignment vertical="center" wrapText="1"/>
    </xf>
    <xf numFmtId="3" fontId="0" fillId="0" borderId="35" xfId="0" applyNumberFormat="1" applyBorder="1" applyAlignment="1">
      <alignment vertical="center" wrapText="1"/>
    </xf>
    <xf numFmtId="1" fontId="15" fillId="0" borderId="33" xfId="0" applyNumberFormat="1" applyFont="1" applyBorder="1" applyAlignment="1" applyProtection="1">
      <alignment horizontal="right" vertical="center" wrapText="1"/>
      <protection locked="0"/>
    </xf>
    <xf numFmtId="1" fontId="15" fillId="0" borderId="37" xfId="0" applyNumberFormat="1" applyFont="1" applyBorder="1" applyAlignment="1" applyProtection="1">
      <alignment horizontal="right" vertical="center" wrapText="1"/>
      <protection locked="0"/>
    </xf>
    <xf numFmtId="0" fontId="0" fillId="0" borderId="0" xfId="59" applyFont="1">
      <alignment/>
      <protection/>
    </xf>
    <xf numFmtId="0" fontId="2" fillId="0" borderId="0" xfId="0" applyFont="1" applyAlignment="1">
      <alignment vertical="center" wrapText="1"/>
    </xf>
    <xf numFmtId="0" fontId="2" fillId="35" borderId="13" xfId="0" applyFont="1" applyFill="1" applyBorder="1" applyAlignment="1">
      <alignment horizontal="center" vertical="center" wrapText="1"/>
    </xf>
    <xf numFmtId="164" fontId="29" fillId="0" borderId="0" xfId="59" applyNumberFormat="1" applyFont="1" applyBorder="1" applyAlignment="1" applyProtection="1">
      <alignment horizontal="centerContinuous" vertical="center"/>
      <protection/>
    </xf>
    <xf numFmtId="164" fontId="29" fillId="0" borderId="0" xfId="59" applyNumberFormat="1" applyFont="1" applyFill="1" applyBorder="1" applyAlignment="1" applyProtection="1">
      <alignment vertical="center" wrapText="1"/>
      <protection/>
    </xf>
    <xf numFmtId="0" fontId="30" fillId="0" borderId="0" xfId="59" applyFont="1" applyFill="1" applyProtection="1">
      <alignment/>
      <protection/>
    </xf>
    <xf numFmtId="164" fontId="29" fillId="0" borderId="0" xfId="59" applyNumberFormat="1" applyFont="1" applyFill="1" applyBorder="1" applyAlignment="1" applyProtection="1">
      <alignment horizontal="centerContinuous" vertical="center"/>
      <protection/>
    </xf>
    <xf numFmtId="0" fontId="30" fillId="0" borderId="0" xfId="59" applyFont="1">
      <alignment/>
      <protection/>
    </xf>
    <xf numFmtId="164" fontId="15" fillId="0" borderId="53" xfId="0" applyNumberFormat="1" applyFont="1" applyBorder="1" applyAlignment="1">
      <alignment vertical="center" wrapText="1"/>
    </xf>
    <xf numFmtId="164" fontId="15" fillId="0" borderId="33" xfId="0" applyNumberFormat="1" applyFont="1" applyBorder="1" applyAlignment="1">
      <alignment vertical="center" wrapText="1"/>
    </xf>
    <xf numFmtId="164" fontId="0" fillId="0" borderId="33" xfId="0" applyNumberFormat="1" applyBorder="1" applyAlignment="1">
      <alignment vertical="center" wrapText="1"/>
    </xf>
    <xf numFmtId="164" fontId="15" fillId="0" borderId="30" xfId="0" applyNumberFormat="1" applyFont="1" applyBorder="1" applyAlignment="1">
      <alignment vertical="center" wrapText="1"/>
    </xf>
    <xf numFmtId="164" fontId="15" fillId="0" borderId="33" xfId="0" applyNumberFormat="1" applyFont="1" applyBorder="1" applyAlignment="1" applyProtection="1">
      <alignment vertical="center" wrapText="1"/>
      <protection locked="0"/>
    </xf>
    <xf numFmtId="164" fontId="15" fillId="35" borderId="44" xfId="0" applyNumberFormat="1" applyFont="1" applyFill="1" applyBorder="1" applyAlignment="1" applyProtection="1">
      <alignment horizontal="right" vertical="center" wrapText="1"/>
      <protection/>
    </xf>
    <xf numFmtId="164" fontId="15" fillId="35" borderId="67" xfId="0" applyNumberFormat="1" applyFont="1" applyFill="1" applyBorder="1" applyAlignment="1" applyProtection="1">
      <alignment horizontal="center" vertical="center" wrapText="1"/>
      <protection/>
    </xf>
    <xf numFmtId="164" fontId="31" fillId="0" borderId="34" xfId="0" applyNumberFormat="1" applyFont="1" applyBorder="1" applyAlignment="1" applyProtection="1">
      <alignment vertical="center" wrapText="1"/>
      <protection locked="0"/>
    </xf>
    <xf numFmtId="3" fontId="32" fillId="0" borderId="35" xfId="0" applyNumberFormat="1" applyFont="1" applyBorder="1" applyAlignment="1">
      <alignment vertical="center" wrapText="1"/>
    </xf>
    <xf numFmtId="164" fontId="31" fillId="0" borderId="38" xfId="0" applyNumberFormat="1" applyFont="1" applyBorder="1" applyAlignment="1" applyProtection="1">
      <alignment vertical="center" wrapText="1"/>
      <protection locked="0"/>
    </xf>
    <xf numFmtId="3" fontId="32" fillId="0" borderId="39" xfId="0" applyNumberFormat="1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164" fontId="31" fillId="0" borderId="32" xfId="0" applyNumberFormat="1" applyFont="1" applyBorder="1" applyAlignment="1" applyProtection="1">
      <alignment vertical="center" wrapText="1"/>
      <protection locked="0"/>
    </xf>
    <xf numFmtId="164" fontId="31" fillId="0" borderId="35" xfId="0" applyNumberFormat="1" applyFont="1" applyBorder="1" applyAlignment="1" applyProtection="1">
      <alignment vertical="center" wrapText="1"/>
      <protection locked="0"/>
    </xf>
    <xf numFmtId="0" fontId="6" fillId="0" borderId="27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3" fontId="0" fillId="0" borderId="35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32" xfId="0" applyNumberFormat="1" applyFont="1" applyBorder="1" applyAlignment="1">
      <alignment vertical="center" wrapText="1"/>
    </xf>
    <xf numFmtId="164" fontId="20" fillId="0" borderId="39" xfId="59" applyNumberFormat="1" applyFont="1" applyFill="1" applyBorder="1" applyAlignment="1" applyProtection="1">
      <alignment horizontal="right" vertical="center" wrapText="1"/>
      <protection locked="0"/>
    </xf>
    <xf numFmtId="3" fontId="16" fillId="0" borderId="68" xfId="0" applyNumberFormat="1" applyFont="1" applyBorder="1" applyAlignment="1" applyProtection="1">
      <alignment horizontal="right" vertical="top" wrapText="1"/>
      <protection locked="0"/>
    </xf>
    <xf numFmtId="164" fontId="16" fillId="35" borderId="68" xfId="0" applyNumberFormat="1" applyFont="1" applyFill="1" applyBorder="1" applyAlignment="1" applyProtection="1">
      <alignment horizontal="right" vertical="top" wrapText="1"/>
      <protection/>
    </xf>
    <xf numFmtId="3" fontId="16" fillId="0" borderId="69" xfId="0" applyNumberFormat="1" applyFont="1" applyBorder="1" applyAlignment="1" applyProtection="1">
      <alignment horizontal="right" vertical="top" wrapText="1"/>
      <protection locked="0"/>
    </xf>
    <xf numFmtId="4" fontId="16" fillId="0" borderId="69" xfId="0" applyNumberFormat="1" applyFont="1" applyBorder="1" applyAlignment="1" applyProtection="1">
      <alignment horizontal="right" vertical="top" wrapText="1"/>
      <protection locked="0"/>
    </xf>
    <xf numFmtId="3" fontId="16" fillId="0" borderId="70" xfId="0" applyNumberFormat="1" applyFont="1" applyBorder="1" applyAlignment="1" applyProtection="1">
      <alignment horizontal="right" vertical="top" wrapText="1"/>
      <protection locked="0"/>
    </xf>
    <xf numFmtId="3" fontId="11" fillId="36" borderId="29" xfId="0" applyNumberFormat="1" applyFont="1" applyFill="1" applyBorder="1" applyAlignment="1" applyProtection="1">
      <alignment horizontal="right" vertical="center" wrapText="1"/>
      <protection/>
    </xf>
    <xf numFmtId="164" fontId="16" fillId="35" borderId="71" xfId="0" applyNumberFormat="1" applyFont="1" applyFill="1" applyBorder="1" applyAlignment="1" applyProtection="1">
      <alignment horizontal="right" vertical="top" wrapText="1"/>
      <protection/>
    </xf>
    <xf numFmtId="3" fontId="16" fillId="35" borderId="29" xfId="0" applyNumberFormat="1" applyFont="1" applyFill="1" applyBorder="1" applyAlignment="1" applyProtection="1">
      <alignment horizontal="right" vertical="top" wrapText="1"/>
      <protection/>
    </xf>
    <xf numFmtId="3" fontId="15" fillId="0" borderId="34" xfId="0" applyNumberFormat="1" applyFont="1" applyBorder="1" applyAlignment="1" applyProtection="1">
      <alignment vertical="center" wrapText="1"/>
      <protection locked="0"/>
    </xf>
    <xf numFmtId="164" fontId="20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45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9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52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72" xfId="0" applyNumberFormat="1" applyFont="1" applyBorder="1" applyAlignment="1" applyProtection="1">
      <alignment horizontal="left" vertical="center" wrapText="1" indent="1"/>
      <protection/>
    </xf>
    <xf numFmtId="164" fontId="15" fillId="0" borderId="73" xfId="0" applyNumberFormat="1" applyFont="1" applyBorder="1" applyAlignment="1" applyProtection="1">
      <alignment vertical="center" wrapText="1"/>
      <protection locked="0"/>
    </xf>
    <xf numFmtId="164" fontId="2" fillId="0" borderId="30" xfId="0" applyNumberFormat="1" applyFont="1" applyBorder="1" applyAlignment="1">
      <alignment horizontal="center" vertical="center" wrapText="1"/>
    </xf>
    <xf numFmtId="3" fontId="0" fillId="0" borderId="74" xfId="0" applyNumberFormat="1" applyFont="1" applyBorder="1" applyAlignment="1">
      <alignment vertical="center" wrapText="1"/>
    </xf>
    <xf numFmtId="3" fontId="0" fillId="0" borderId="33" xfId="0" applyNumberFormat="1" applyFont="1" applyBorder="1" applyAlignment="1">
      <alignment vertical="center" wrapText="1"/>
    </xf>
    <xf numFmtId="164" fontId="15" fillId="0" borderId="75" xfId="0" applyNumberFormat="1" applyFont="1" applyBorder="1" applyAlignment="1" applyProtection="1">
      <alignment vertical="center" wrapText="1"/>
      <protection locked="0"/>
    </xf>
    <xf numFmtId="0" fontId="15" fillId="0" borderId="33" xfId="0" applyFont="1" applyBorder="1" applyAlignment="1">
      <alignment horizontal="left" vertical="center" wrapText="1" indent="1"/>
    </xf>
    <xf numFmtId="0" fontId="33" fillId="0" borderId="30" xfId="0" applyFont="1" applyBorder="1" applyAlignment="1" applyProtection="1">
      <alignment horizontal="left" vertical="center" wrapText="1"/>
      <protection locked="0"/>
    </xf>
    <xf numFmtId="0" fontId="15" fillId="0" borderId="76" xfId="0" applyFont="1" applyBorder="1" applyAlignment="1">
      <alignment horizontal="left" vertical="center" wrapText="1" indent="1"/>
    </xf>
    <xf numFmtId="3" fontId="15" fillId="0" borderId="38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Font="1" applyAlignment="1">
      <alignment vertical="center" wrapText="1"/>
    </xf>
    <xf numFmtId="3" fontId="6" fillId="35" borderId="24" xfId="0" applyNumberFormat="1" applyFont="1" applyFill="1" applyBorder="1" applyAlignment="1">
      <alignment vertical="center" wrapText="1"/>
    </xf>
    <xf numFmtId="3" fontId="0" fillId="0" borderId="39" xfId="0" applyNumberFormat="1" applyFont="1" applyBorder="1" applyAlignment="1">
      <alignment vertical="center" wrapText="1"/>
    </xf>
    <xf numFmtId="0" fontId="2" fillId="35" borderId="41" xfId="0" applyFont="1" applyFill="1" applyBorder="1" applyAlignment="1">
      <alignment horizontal="center" vertical="center" wrapText="1"/>
    </xf>
    <xf numFmtId="164" fontId="6" fillId="35" borderId="77" xfId="0" applyNumberFormat="1" applyFont="1" applyFill="1" applyBorder="1" applyAlignment="1" applyProtection="1">
      <alignment vertical="center" wrapText="1"/>
      <protection locked="0"/>
    </xf>
    <xf numFmtId="164" fontId="2" fillId="35" borderId="34" xfId="0" applyNumberFormat="1" applyFont="1" applyFill="1" applyBorder="1" applyAlignment="1">
      <alignment horizontal="right" vertical="center" wrapText="1"/>
    </xf>
    <xf numFmtId="164" fontId="2" fillId="35" borderId="35" xfId="0" applyNumberFormat="1" applyFont="1" applyFill="1" applyBorder="1" applyAlignment="1">
      <alignment horizontal="right" vertical="center" wrapText="1"/>
    </xf>
    <xf numFmtId="164" fontId="6" fillId="35" borderId="78" xfId="0" applyNumberFormat="1" applyFont="1" applyFill="1" applyBorder="1" applyAlignment="1" applyProtection="1">
      <alignment vertical="center" wrapText="1"/>
      <protection locked="0"/>
    </xf>
    <xf numFmtId="164" fontId="20" fillId="37" borderId="35" xfId="59" applyNumberFormat="1" applyFont="1" applyFill="1" applyBorder="1" applyAlignment="1" applyProtection="1">
      <alignment horizontal="right" vertical="center" wrapText="1"/>
      <protection/>
    </xf>
    <xf numFmtId="164" fontId="20" fillId="0" borderId="12" xfId="59" applyNumberFormat="1" applyFont="1" applyFill="1" applyBorder="1" applyAlignment="1" applyProtection="1">
      <alignment horizontal="right" vertical="center" wrapText="1"/>
      <protection locked="0"/>
    </xf>
    <xf numFmtId="164" fontId="20" fillId="35" borderId="15" xfId="59" applyNumberFormat="1" applyFont="1" applyFill="1" applyBorder="1" applyAlignment="1" applyProtection="1">
      <alignment horizontal="right" vertical="center" wrapText="1"/>
      <protection/>
    </xf>
    <xf numFmtId="0" fontId="2" fillId="0" borderId="15" xfId="59" applyFont="1" applyBorder="1" applyAlignment="1" applyProtection="1">
      <alignment horizontal="center" vertical="center" wrapText="1"/>
      <protection/>
    </xf>
    <xf numFmtId="0" fontId="17" fillId="0" borderId="15" xfId="59" applyFont="1" applyBorder="1" applyAlignment="1" applyProtection="1">
      <alignment horizontal="center" vertical="center" wrapText="1"/>
      <protection/>
    </xf>
    <xf numFmtId="164" fontId="17" fillId="35" borderId="28" xfId="59" applyNumberFormat="1" applyFont="1" applyFill="1" applyBorder="1" applyAlignment="1" applyProtection="1">
      <alignment horizontal="right" vertical="center" wrapText="1"/>
      <protection/>
    </xf>
    <xf numFmtId="164" fontId="17" fillId="35" borderId="15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56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2" xfId="59" applyNumberFormat="1" applyFont="1" applyFill="1" applyBorder="1" applyAlignment="1" applyProtection="1">
      <alignment horizontal="right" vertical="center" wrapText="1"/>
      <protection locked="0"/>
    </xf>
    <xf numFmtId="164" fontId="17" fillId="35" borderId="15" xfId="59" applyNumberFormat="1" applyFont="1" applyFill="1" applyBorder="1" applyAlignment="1" applyProtection="1">
      <alignment horizontal="right" vertical="center" wrapText="1"/>
      <protection/>
    </xf>
    <xf numFmtId="164" fontId="20" fillId="0" borderId="78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56" xfId="59" applyNumberFormat="1" applyFont="1" applyFill="1" applyBorder="1" applyAlignment="1" applyProtection="1">
      <alignment horizontal="right" vertical="center" wrapText="1"/>
      <protection locked="0"/>
    </xf>
    <xf numFmtId="0" fontId="17" fillId="0" borderId="15" xfId="59" applyFont="1" applyFill="1" applyBorder="1" applyAlignment="1" applyProtection="1">
      <alignment horizontal="center" vertical="center" wrapText="1"/>
      <protection/>
    </xf>
    <xf numFmtId="164" fontId="17" fillId="35" borderId="28" xfId="59" applyNumberFormat="1" applyFont="1" applyFill="1" applyBorder="1" applyAlignment="1" applyProtection="1">
      <alignment vertical="center" wrapText="1"/>
      <protection/>
    </xf>
    <xf numFmtId="164" fontId="20" fillId="0" borderId="78" xfId="59" applyNumberFormat="1" applyFont="1" applyFill="1" applyBorder="1" applyAlignment="1" applyProtection="1">
      <alignment vertical="center" wrapText="1"/>
      <protection locked="0"/>
    </xf>
    <xf numFmtId="164" fontId="20" fillId="0" borderId="35" xfId="59" applyNumberFormat="1" applyFont="1" applyFill="1" applyBorder="1" applyAlignment="1" applyProtection="1">
      <alignment vertical="center" wrapText="1"/>
      <protection locked="0"/>
    </xf>
    <xf numFmtId="164" fontId="20" fillId="0" borderId="39" xfId="59" applyNumberFormat="1" applyFont="1" applyFill="1" applyBorder="1" applyAlignment="1" applyProtection="1">
      <alignment vertical="center" wrapText="1"/>
      <protection locked="0"/>
    </xf>
    <xf numFmtId="164" fontId="17" fillId="35" borderId="15" xfId="59" applyNumberFormat="1" applyFont="1" applyFill="1" applyBorder="1" applyAlignment="1" applyProtection="1">
      <alignment vertical="center" wrapText="1"/>
      <protection/>
    </xf>
    <xf numFmtId="164" fontId="20" fillId="0" borderId="32" xfId="59" applyNumberFormat="1" applyFont="1" applyFill="1" applyBorder="1" applyAlignment="1" applyProtection="1">
      <alignment vertical="center" wrapText="1"/>
      <protection locked="0"/>
    </xf>
    <xf numFmtId="164" fontId="17" fillId="35" borderId="15" xfId="59" applyNumberFormat="1" applyFont="1" applyFill="1" applyBorder="1" applyAlignment="1" applyProtection="1">
      <alignment vertical="center" wrapText="1"/>
      <protection locked="0"/>
    </xf>
    <xf numFmtId="3" fontId="15" fillId="0" borderId="35" xfId="0" applyNumberFormat="1" applyFont="1" applyBorder="1" applyAlignment="1" applyProtection="1">
      <alignment vertical="center" wrapText="1"/>
      <protection locked="0"/>
    </xf>
    <xf numFmtId="9" fontId="0" fillId="0" borderId="0" xfId="0" applyNumberFormat="1" applyAlignment="1">
      <alignment/>
    </xf>
    <xf numFmtId="0" fontId="15" fillId="0" borderId="40" xfId="0" applyFont="1" applyBorder="1" applyAlignment="1">
      <alignment horizontal="left" vertical="center" wrapText="1" indent="1"/>
    </xf>
    <xf numFmtId="164" fontId="15" fillId="0" borderId="79" xfId="0" applyNumberFormat="1" applyFont="1" applyBorder="1" applyAlignment="1" applyProtection="1">
      <alignment vertical="center" wrapText="1"/>
      <protection locked="0"/>
    </xf>
    <xf numFmtId="3" fontId="0" fillId="0" borderId="56" xfId="0" applyNumberFormat="1" applyBorder="1" applyAlignment="1">
      <alignment vertical="center" wrapText="1"/>
    </xf>
    <xf numFmtId="0" fontId="4" fillId="0" borderId="51" xfId="0" applyFont="1" applyBorder="1" applyAlignment="1" applyProtection="1">
      <alignment horizontal="right"/>
      <protection/>
    </xf>
    <xf numFmtId="0" fontId="4" fillId="0" borderId="51" xfId="0" applyFont="1" applyFill="1" applyBorder="1" applyAlignment="1" applyProtection="1">
      <alignment horizontal="right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right"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80" xfId="0" applyNumberFormat="1" applyFont="1" applyBorder="1" applyAlignment="1">
      <alignment horizontal="center" vertical="center"/>
    </xf>
    <xf numFmtId="164" fontId="5" fillId="0" borderId="55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80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8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80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/>
    </xf>
    <xf numFmtId="164" fontId="6" fillId="0" borderId="8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CÍmrend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16" sqref="A16:IV16"/>
    </sheetView>
  </sheetViews>
  <sheetFormatPr defaultColWidth="10.625" defaultRowHeight="12.75"/>
  <cols>
    <col min="1" max="1" width="8.875" style="259" customWidth="1"/>
    <col min="2" max="2" width="7.375" style="260" customWidth="1"/>
    <col min="3" max="3" width="12.00390625" style="261" customWidth="1"/>
    <col min="4" max="4" width="50.50390625" style="263" bestFit="1" customWidth="1"/>
    <col min="5" max="16384" width="10.625" style="263" customWidth="1"/>
  </cols>
  <sheetData>
    <row r="1" ht="12.75">
      <c r="D1" s="262" t="s">
        <v>229</v>
      </c>
    </row>
    <row r="4" spans="1:5" s="265" customFormat="1" ht="18">
      <c r="A4" s="264" t="s">
        <v>230</v>
      </c>
      <c r="B4" s="264"/>
      <c r="C4" s="264"/>
      <c r="D4" s="264"/>
      <c r="E4" s="264"/>
    </row>
    <row r="5" ht="13.5" thickBot="1"/>
    <row r="6" spans="1:8" s="260" customFormat="1" ht="14.25" thickBot="1" thickTop="1">
      <c r="A6" s="266" t="s">
        <v>231</v>
      </c>
      <c r="B6" s="267" t="s">
        <v>232</v>
      </c>
      <c r="C6" s="268" t="s">
        <v>233</v>
      </c>
      <c r="D6" s="269" t="s">
        <v>234</v>
      </c>
      <c r="H6" s="263"/>
    </row>
    <row r="7" spans="1:8" s="260" customFormat="1" ht="13.5" thickTop="1">
      <c r="A7" s="270"/>
      <c r="B7" s="271"/>
      <c r="C7" s="272"/>
      <c r="D7" s="273"/>
      <c r="H7" s="263"/>
    </row>
    <row r="8" spans="1:8" s="260" customFormat="1" ht="12.75">
      <c r="A8" s="270"/>
      <c r="B8" s="271"/>
      <c r="C8" s="272"/>
      <c r="D8" s="273"/>
      <c r="H8" s="263"/>
    </row>
    <row r="9" spans="1:4" ht="12.75">
      <c r="A9" s="274">
        <v>1</v>
      </c>
      <c r="B9" s="275"/>
      <c r="C9" s="276"/>
      <c r="D9" s="277" t="s">
        <v>235</v>
      </c>
    </row>
    <row r="10" spans="1:4" ht="12.75">
      <c r="A10" s="274"/>
      <c r="B10" s="275">
        <v>1</v>
      </c>
      <c r="C10" s="276"/>
      <c r="D10" s="277" t="s">
        <v>58</v>
      </c>
    </row>
    <row r="11" spans="1:4" ht="12.75">
      <c r="A11" s="274"/>
      <c r="B11" s="275">
        <v>2</v>
      </c>
      <c r="C11" s="276"/>
      <c r="D11" s="277" t="s">
        <v>60</v>
      </c>
    </row>
    <row r="12" spans="1:4" ht="12.75">
      <c r="A12" s="274"/>
      <c r="B12" s="275">
        <v>3</v>
      </c>
      <c r="C12" s="276"/>
      <c r="D12" s="277" t="s">
        <v>213</v>
      </c>
    </row>
    <row r="13" spans="1:4" ht="12.75">
      <c r="A13" s="274"/>
      <c r="B13" s="275">
        <v>4</v>
      </c>
      <c r="C13" s="276"/>
      <c r="D13" s="277" t="s">
        <v>61</v>
      </c>
    </row>
    <row r="14" spans="1:4" ht="12.75">
      <c r="A14" s="274"/>
      <c r="B14" s="275">
        <v>5</v>
      </c>
      <c r="C14" s="276"/>
      <c r="D14" s="277" t="s">
        <v>248</v>
      </c>
    </row>
    <row r="15" spans="1:4" ht="12.75">
      <c r="A15" s="274"/>
      <c r="B15" s="275">
        <v>6</v>
      </c>
      <c r="C15" s="276"/>
      <c r="D15" s="277" t="s">
        <v>236</v>
      </c>
    </row>
    <row r="16" spans="1:4" ht="12.75">
      <c r="A16" s="274"/>
      <c r="B16" s="275"/>
      <c r="C16" s="276"/>
      <c r="D16" s="277"/>
    </row>
    <row r="17" spans="1:4" ht="12.75">
      <c r="A17" s="274"/>
      <c r="B17" s="275"/>
      <c r="C17" s="276"/>
      <c r="D17" s="278" t="s">
        <v>44</v>
      </c>
    </row>
    <row r="18" spans="1:4" ht="12.75">
      <c r="A18" s="274"/>
      <c r="B18" s="275"/>
      <c r="C18" s="295" t="s">
        <v>282</v>
      </c>
      <c r="D18" s="279" t="s">
        <v>237</v>
      </c>
    </row>
    <row r="19" spans="1:4" ht="12.75">
      <c r="A19" s="274"/>
      <c r="B19" s="275"/>
      <c r="C19" s="295" t="s">
        <v>283</v>
      </c>
      <c r="D19" s="279" t="s">
        <v>48</v>
      </c>
    </row>
    <row r="20" spans="1:4" ht="12.75">
      <c r="A20" s="274"/>
      <c r="B20" s="275"/>
      <c r="C20" s="295" t="s">
        <v>284</v>
      </c>
      <c r="D20" s="279" t="s">
        <v>124</v>
      </c>
    </row>
    <row r="21" spans="1:4" ht="12.75">
      <c r="A21" s="274"/>
      <c r="B21" s="275"/>
      <c r="C21" s="295" t="s">
        <v>285</v>
      </c>
      <c r="D21" s="279" t="s">
        <v>238</v>
      </c>
    </row>
    <row r="22" spans="1:4" ht="12.75">
      <c r="A22" s="274"/>
      <c r="B22" s="275"/>
      <c r="C22" s="295" t="s">
        <v>286</v>
      </c>
      <c r="D22" s="296" t="s">
        <v>287</v>
      </c>
    </row>
    <row r="23" spans="1:4" ht="12.75">
      <c r="A23" s="274"/>
      <c r="B23" s="275"/>
      <c r="C23" s="295" t="s">
        <v>288</v>
      </c>
      <c r="D23" s="279" t="s">
        <v>114</v>
      </c>
    </row>
    <row r="24" spans="1:4" ht="12.75">
      <c r="A24" s="274"/>
      <c r="B24" s="275"/>
      <c r="C24" s="295" t="s">
        <v>289</v>
      </c>
      <c r="D24" s="279" t="s">
        <v>51</v>
      </c>
    </row>
    <row r="25" spans="1:4" ht="12.75">
      <c r="A25" s="274"/>
      <c r="B25" s="275"/>
      <c r="C25" s="295" t="s">
        <v>291</v>
      </c>
      <c r="D25" s="296" t="s">
        <v>59</v>
      </c>
    </row>
    <row r="26" spans="1:4" ht="12.75">
      <c r="A26" s="274"/>
      <c r="B26" s="275"/>
      <c r="C26" s="276"/>
      <c r="D26" s="278" t="s">
        <v>52</v>
      </c>
    </row>
    <row r="27" spans="1:4" ht="12.75">
      <c r="A27" s="274"/>
      <c r="B27" s="275"/>
      <c r="C27" s="295" t="s">
        <v>282</v>
      </c>
      <c r="D27" s="279" t="s">
        <v>53</v>
      </c>
    </row>
    <row r="28" spans="1:4" ht="12.75">
      <c r="A28" s="274"/>
      <c r="B28" s="275"/>
      <c r="C28" s="295" t="s">
        <v>283</v>
      </c>
      <c r="D28" s="279" t="s">
        <v>55</v>
      </c>
    </row>
    <row r="29" spans="1:4" ht="12.75">
      <c r="A29" s="274"/>
      <c r="B29" s="275"/>
      <c r="C29" s="295" t="s">
        <v>284</v>
      </c>
      <c r="D29" s="279" t="s">
        <v>36</v>
      </c>
    </row>
    <row r="30" spans="1:4" ht="12.75">
      <c r="A30" s="274"/>
      <c r="B30" s="275"/>
      <c r="C30" s="295" t="s">
        <v>285</v>
      </c>
      <c r="D30" s="279" t="s">
        <v>135</v>
      </c>
    </row>
    <row r="31" spans="1:4" ht="12.75">
      <c r="A31" s="274"/>
      <c r="B31" s="275"/>
      <c r="C31" s="295" t="s">
        <v>286</v>
      </c>
      <c r="D31" s="279" t="s">
        <v>57</v>
      </c>
    </row>
    <row r="32" spans="1:4" ht="12.75">
      <c r="A32" s="274"/>
      <c r="B32" s="275"/>
      <c r="C32" s="295" t="s">
        <v>288</v>
      </c>
      <c r="D32" s="296" t="s">
        <v>290</v>
      </c>
    </row>
    <row r="33" spans="1:4" ht="12.75">
      <c r="A33" s="274"/>
      <c r="B33" s="275"/>
      <c r="C33" s="295" t="s">
        <v>289</v>
      </c>
      <c r="D33" s="279" t="s">
        <v>116</v>
      </c>
    </row>
    <row r="34" spans="1:4" ht="12.75">
      <c r="A34" s="274"/>
      <c r="B34" s="275"/>
      <c r="C34" s="295" t="s">
        <v>291</v>
      </c>
      <c r="D34" s="279" t="s">
        <v>150</v>
      </c>
    </row>
    <row r="35" spans="1:4" ht="13.5" thickBot="1">
      <c r="A35" s="280"/>
      <c r="B35" s="281"/>
      <c r="C35" s="282"/>
      <c r="D35" s="283"/>
    </row>
    <row r="36" ht="13.5" thickTop="1"/>
  </sheetData>
  <sheetProtection/>
  <printOptions/>
  <pageMargins left="1.5748031496062993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3">
      <selection activeCell="B35" sqref="B35"/>
    </sheetView>
  </sheetViews>
  <sheetFormatPr defaultColWidth="9.00390625" defaultRowHeight="12.75"/>
  <cols>
    <col min="1" max="1" width="47.50390625" style="1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5" customFormat="1" ht="24" customHeight="1" thickBot="1">
      <c r="A4" s="16"/>
      <c r="B4" s="394" t="s">
        <v>63</v>
      </c>
      <c r="C4" s="394"/>
    </row>
    <row r="5" spans="1:3" s="18" customFormat="1" ht="22.5" customHeight="1" thickBot="1">
      <c r="A5" s="25" t="s">
        <v>317</v>
      </c>
      <c r="B5" s="297" t="s">
        <v>295</v>
      </c>
      <c r="C5" s="26" t="s">
        <v>296</v>
      </c>
    </row>
    <row r="6" spans="1:3" ht="26.25" customHeight="1">
      <c r="A6" s="98" t="s">
        <v>411</v>
      </c>
      <c r="B6" s="78">
        <v>10000</v>
      </c>
      <c r="C6" s="299">
        <v>12700</v>
      </c>
    </row>
    <row r="7" spans="1:3" ht="31.5" customHeight="1">
      <c r="A7" s="98" t="s">
        <v>406</v>
      </c>
      <c r="B7" s="340">
        <v>0</v>
      </c>
      <c r="C7" s="299">
        <v>2271</v>
      </c>
    </row>
    <row r="8" spans="1:3" ht="31.5" customHeight="1">
      <c r="A8" s="98" t="s">
        <v>407</v>
      </c>
      <c r="B8" s="340">
        <v>7173</v>
      </c>
      <c r="C8" s="299">
        <v>4846</v>
      </c>
    </row>
    <row r="9" spans="1:3" ht="28.5" customHeight="1">
      <c r="A9" s="97" t="s">
        <v>408</v>
      </c>
      <c r="B9" s="78">
        <v>3448</v>
      </c>
      <c r="C9" s="299">
        <v>5102</v>
      </c>
    </row>
    <row r="10" spans="1:3" ht="28.5" customHeight="1" thickBot="1">
      <c r="A10" s="386" t="s">
        <v>431</v>
      </c>
      <c r="B10" s="387">
        <v>199685</v>
      </c>
      <c r="C10" s="388">
        <v>205681</v>
      </c>
    </row>
    <row r="11" spans="1:3" ht="25.5" customHeight="1" thickBot="1">
      <c r="A11" s="173" t="s">
        <v>71</v>
      </c>
      <c r="B11" s="298">
        <f>SUM(B6:B10)</f>
        <v>220306</v>
      </c>
      <c r="C11" s="135">
        <f>SUM(C6:C10)</f>
        <v>230600</v>
      </c>
    </row>
    <row r="12" ht="19.5" customHeight="1"/>
    <row r="13" spans="1:3" ht="19.5" customHeight="1">
      <c r="A13" s="404" t="s">
        <v>430</v>
      </c>
      <c r="B13" s="404"/>
      <c r="C13" s="404"/>
    </row>
    <row r="14" ht="19.5" customHeight="1" thickBot="1"/>
    <row r="15" spans="1:3" ht="21.75" customHeight="1" thickBot="1">
      <c r="A15" s="25" t="s">
        <v>317</v>
      </c>
      <c r="B15" s="297" t="s">
        <v>295</v>
      </c>
      <c r="C15" s="26" t="s">
        <v>296</v>
      </c>
    </row>
    <row r="16" spans="1:3" ht="12.75">
      <c r="A16" s="96" t="s">
        <v>402</v>
      </c>
      <c r="B16" s="75">
        <v>3152</v>
      </c>
      <c r="C16" s="330">
        <v>0</v>
      </c>
    </row>
    <row r="17" spans="1:3" ht="12.75">
      <c r="A17" s="97" t="s">
        <v>403</v>
      </c>
      <c r="B17" s="78">
        <v>10724</v>
      </c>
      <c r="C17" s="299">
        <v>9507</v>
      </c>
    </row>
    <row r="18" spans="1:3" ht="24">
      <c r="A18" s="98" t="s">
        <v>404</v>
      </c>
      <c r="B18" s="78">
        <v>12043</v>
      </c>
      <c r="C18" s="299">
        <v>9964</v>
      </c>
    </row>
    <row r="19" spans="1:3" ht="12.75">
      <c r="A19" s="98" t="s">
        <v>405</v>
      </c>
      <c r="B19" s="78">
        <v>5129</v>
      </c>
      <c r="C19" s="299">
        <v>3333</v>
      </c>
    </row>
    <row r="20" spans="1:3" ht="13.5" thickBot="1">
      <c r="A20" s="386"/>
      <c r="B20" s="387"/>
      <c r="C20" s="388"/>
    </row>
    <row r="21" spans="1:3" ht="13.5" thickBot="1">
      <c r="A21" s="173" t="s">
        <v>71</v>
      </c>
      <c r="B21" s="298">
        <f>SUM(B16:B19)</f>
        <v>31048</v>
      </c>
      <c r="C21" s="135">
        <f>SUM(C16:C19)</f>
        <v>22804</v>
      </c>
    </row>
  </sheetData>
  <sheetProtection/>
  <mergeCells count="2">
    <mergeCell ref="B4:C4"/>
    <mergeCell ref="A13:C13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Sióagárd Község Önkormányzatának EU-s eszközök támogatásával megvalósuló projektjei
&amp;R&amp;"Times New Roman CE,Félkövér dőlt"&amp;11 10.számú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selection activeCell="D23" sqref="D23"/>
    </sheetView>
  </sheetViews>
  <sheetFormatPr defaultColWidth="9.00390625" defaultRowHeight="12.75"/>
  <cols>
    <col min="1" max="1" width="6.875" style="10" customWidth="1"/>
    <col min="2" max="2" width="43.50390625" style="5" customWidth="1"/>
    <col min="3" max="4" width="12.875" style="5" customWidth="1"/>
    <col min="5" max="5" width="14.625" style="5" customWidth="1"/>
    <col min="6" max="6" width="13.50390625" style="5" customWidth="1"/>
    <col min="7" max="7" width="13.875" style="5" customWidth="1"/>
    <col min="8" max="8" width="15.375" style="5" customWidth="1"/>
    <col min="9" max="16384" width="9.375" style="5" customWidth="1"/>
  </cols>
  <sheetData>
    <row r="1" ht="14.25" thickBot="1">
      <c r="H1" s="68" t="s">
        <v>63</v>
      </c>
    </row>
    <row r="2" spans="1:8" s="7" customFormat="1" ht="26.25" customHeight="1">
      <c r="A2" s="405" t="s">
        <v>83</v>
      </c>
      <c r="B2" s="407" t="s">
        <v>91</v>
      </c>
      <c r="C2" s="405" t="s">
        <v>130</v>
      </c>
      <c r="D2" s="405" t="s">
        <v>129</v>
      </c>
      <c r="E2" s="214" t="s">
        <v>90</v>
      </c>
      <c r="F2" s="117"/>
      <c r="G2" s="117"/>
      <c r="H2" s="118"/>
    </row>
    <row r="3" spans="1:8" s="8" customFormat="1" ht="32.25" customHeight="1" thickBot="1">
      <c r="A3" s="406"/>
      <c r="B3" s="408"/>
      <c r="C3" s="408"/>
      <c r="D3" s="406"/>
      <c r="E3" s="119" t="s">
        <v>339</v>
      </c>
      <c r="F3" s="119" t="s">
        <v>380</v>
      </c>
      <c r="G3" s="119" t="s">
        <v>390</v>
      </c>
      <c r="H3" s="120" t="s">
        <v>392</v>
      </c>
    </row>
    <row r="4" spans="1:8" s="9" customFormat="1" ht="18" customHeight="1" thickBot="1">
      <c r="A4" s="104">
        <v>1</v>
      </c>
      <c r="B4" s="105">
        <v>2</v>
      </c>
      <c r="C4" s="105">
        <v>3</v>
      </c>
      <c r="D4" s="106">
        <v>4</v>
      </c>
      <c r="E4" s="104">
        <v>5</v>
      </c>
      <c r="F4" s="106">
        <v>6</v>
      </c>
      <c r="G4" s="106">
        <v>7</v>
      </c>
      <c r="H4" s="107">
        <v>8</v>
      </c>
    </row>
    <row r="5" spans="1:8" ht="18" customHeight="1" thickBot="1">
      <c r="A5" s="108" t="s">
        <v>3</v>
      </c>
      <c r="B5" s="113" t="s">
        <v>92</v>
      </c>
      <c r="C5" s="109"/>
      <c r="D5" s="110"/>
      <c r="E5" s="216">
        <f>SUM(E6:E9)</f>
        <v>0</v>
      </c>
      <c r="F5" s="134">
        <f>SUM(F6:F9)</f>
        <v>0</v>
      </c>
      <c r="G5" s="134">
        <f>SUM(G6:G9)</f>
        <v>0</v>
      </c>
      <c r="H5" s="135">
        <f>SUM(H6:H9)</f>
        <v>0</v>
      </c>
    </row>
    <row r="6" spans="1:8" ht="18" customHeight="1">
      <c r="A6" s="111" t="s">
        <v>4</v>
      </c>
      <c r="B6" s="114" t="s">
        <v>333</v>
      </c>
      <c r="C6" s="112"/>
      <c r="D6" s="102"/>
      <c r="E6" s="80"/>
      <c r="F6" s="77"/>
      <c r="G6" s="77"/>
      <c r="H6" s="79"/>
    </row>
    <row r="7" spans="1:8" ht="18" customHeight="1">
      <c r="A7" s="111" t="s">
        <v>6</v>
      </c>
      <c r="B7" s="114" t="s">
        <v>85</v>
      </c>
      <c r="C7" s="112"/>
      <c r="D7" s="102"/>
      <c r="E7" s="80"/>
      <c r="F7" s="77"/>
      <c r="G7" s="77"/>
      <c r="H7" s="79"/>
    </row>
    <row r="8" spans="1:8" ht="18" customHeight="1">
      <c r="A8" s="111" t="s">
        <v>7</v>
      </c>
      <c r="B8" s="114" t="s">
        <v>85</v>
      </c>
      <c r="C8" s="112"/>
      <c r="D8" s="102"/>
      <c r="E8" s="80"/>
      <c r="F8" s="77"/>
      <c r="G8" s="77"/>
      <c r="H8" s="79"/>
    </row>
    <row r="9" spans="1:8" ht="18" customHeight="1" thickBot="1">
      <c r="A9" s="111" t="s">
        <v>8</v>
      </c>
      <c r="B9" s="114" t="s">
        <v>85</v>
      </c>
      <c r="C9" s="112"/>
      <c r="D9" s="102"/>
      <c r="E9" s="80"/>
      <c r="F9" s="77"/>
      <c r="G9" s="77"/>
      <c r="H9" s="79"/>
    </row>
    <row r="10" spans="1:8" ht="18" customHeight="1" thickBot="1">
      <c r="A10" s="108" t="s">
        <v>9</v>
      </c>
      <c r="B10" s="113" t="s">
        <v>93</v>
      </c>
      <c r="C10" s="109"/>
      <c r="D10" s="110"/>
      <c r="E10" s="216">
        <f>SUM(E11:E14)</f>
        <v>0</v>
      </c>
      <c r="F10" s="168">
        <f>SUM(F11:F14)</f>
        <v>0</v>
      </c>
      <c r="G10" s="168">
        <f>SUM(G11:G14)</f>
        <v>0</v>
      </c>
      <c r="H10" s="141">
        <f>SUM(H11:H14)</f>
        <v>0</v>
      </c>
    </row>
    <row r="11" spans="1:8" ht="18" customHeight="1">
      <c r="A11" s="111" t="s">
        <v>10</v>
      </c>
      <c r="B11" s="114" t="s">
        <v>242</v>
      </c>
      <c r="C11" s="112"/>
      <c r="D11" s="102"/>
      <c r="E11" s="80"/>
      <c r="F11" s="77"/>
      <c r="G11" s="77"/>
      <c r="H11" s="79"/>
    </row>
    <row r="12" spans="1:8" ht="18" customHeight="1">
      <c r="A12" s="111" t="s">
        <v>11</v>
      </c>
      <c r="B12" s="114"/>
      <c r="C12" s="112"/>
      <c r="D12" s="102"/>
      <c r="E12" s="80"/>
      <c r="F12" s="77"/>
      <c r="G12" s="77"/>
      <c r="H12" s="79"/>
    </row>
    <row r="13" spans="1:8" ht="18" customHeight="1">
      <c r="A13" s="111" t="s">
        <v>12</v>
      </c>
      <c r="B13" s="114" t="s">
        <v>85</v>
      </c>
      <c r="C13" s="112"/>
      <c r="D13" s="102"/>
      <c r="E13" s="80"/>
      <c r="F13" s="77"/>
      <c r="G13" s="77"/>
      <c r="H13" s="79"/>
    </row>
    <row r="14" spans="1:8" ht="18" customHeight="1" thickBot="1">
      <c r="A14" s="111" t="s">
        <v>13</v>
      </c>
      <c r="B14" s="114" t="s">
        <v>85</v>
      </c>
      <c r="C14" s="112"/>
      <c r="D14" s="102"/>
      <c r="E14" s="80"/>
      <c r="F14" s="77"/>
      <c r="G14" s="77"/>
      <c r="H14" s="79"/>
    </row>
    <row r="15" spans="1:8" ht="18" customHeight="1" thickBot="1">
      <c r="A15" s="108" t="s">
        <v>14</v>
      </c>
      <c r="B15" s="113" t="s">
        <v>94</v>
      </c>
      <c r="C15" s="109"/>
      <c r="D15" s="110"/>
      <c r="E15" s="170">
        <f>E5+E10</f>
        <v>0</v>
      </c>
      <c r="F15" s="134">
        <f>F5+F10</f>
        <v>0</v>
      </c>
      <c r="G15" s="134">
        <f>G5+G10</f>
        <v>0</v>
      </c>
      <c r="H15" s="135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11.számú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7.875" style="1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5" customFormat="1" ht="24" customHeight="1" thickBot="1">
      <c r="A1" s="16"/>
      <c r="B1" s="70" t="s">
        <v>63</v>
      </c>
    </row>
    <row r="2" spans="1:2" s="18" customFormat="1" ht="22.5" customHeight="1" thickBot="1">
      <c r="A2" s="25" t="s">
        <v>80</v>
      </c>
      <c r="B2" s="26" t="s">
        <v>81</v>
      </c>
    </row>
    <row r="3" spans="1:2" ht="18" customHeight="1">
      <c r="A3" s="257" t="s">
        <v>218</v>
      </c>
      <c r="B3" s="322"/>
    </row>
    <row r="4" spans="1:2" ht="18" customHeight="1">
      <c r="A4" s="97" t="s">
        <v>219</v>
      </c>
      <c r="B4" s="384">
        <v>0</v>
      </c>
    </row>
    <row r="5" spans="1:2" s="329" customFormat="1" ht="18" customHeight="1">
      <c r="A5" s="97" t="s">
        <v>422</v>
      </c>
      <c r="B5" s="384">
        <v>107690</v>
      </c>
    </row>
    <row r="6" spans="1:2" ht="18" customHeight="1">
      <c r="A6" s="97" t="s">
        <v>329</v>
      </c>
      <c r="B6" s="79">
        <v>300</v>
      </c>
    </row>
    <row r="7" spans="1:2" ht="18" customHeight="1">
      <c r="A7" s="97" t="s">
        <v>220</v>
      </c>
      <c r="B7" s="79">
        <v>570</v>
      </c>
    </row>
    <row r="8" spans="1:2" ht="18" customHeight="1">
      <c r="A8" s="97" t="s">
        <v>221</v>
      </c>
      <c r="B8" s="79">
        <v>200</v>
      </c>
    </row>
    <row r="9" spans="1:2" ht="27" customHeight="1">
      <c r="A9" s="97" t="s">
        <v>423</v>
      </c>
      <c r="B9" s="384">
        <v>200</v>
      </c>
    </row>
    <row r="10" spans="1:2" ht="24">
      <c r="A10" s="97" t="s">
        <v>382</v>
      </c>
      <c r="B10" s="323">
        <v>0</v>
      </c>
    </row>
    <row r="11" spans="1:2" ht="18" customHeight="1">
      <c r="A11" s="258" t="s">
        <v>222</v>
      </c>
      <c r="B11" s="323"/>
    </row>
    <row r="12" spans="1:2" ht="18" customHeight="1">
      <c r="A12" s="98" t="s">
        <v>216</v>
      </c>
      <c r="B12" s="79">
        <v>2000</v>
      </c>
    </row>
    <row r="13" spans="1:2" ht="18" customHeight="1">
      <c r="A13" s="284" t="s">
        <v>243</v>
      </c>
      <c r="B13" s="79">
        <v>22804</v>
      </c>
    </row>
    <row r="14" spans="1:2" ht="18" customHeight="1">
      <c r="A14" s="97" t="s">
        <v>340</v>
      </c>
      <c r="B14" s="384">
        <v>0</v>
      </c>
    </row>
    <row r="15" spans="1:2" ht="24">
      <c r="A15" s="97" t="s">
        <v>381</v>
      </c>
      <c r="B15" s="384">
        <v>0</v>
      </c>
    </row>
    <row r="16" spans="1:2" ht="18" customHeight="1" thickBot="1">
      <c r="A16" s="98"/>
      <c r="B16" s="79"/>
    </row>
    <row r="17" spans="1:2" ht="18" customHeight="1" thickBot="1">
      <c r="A17" s="173" t="s">
        <v>71</v>
      </c>
      <c r="B17" s="135">
        <f>SUM(B3:B16)</f>
        <v>133764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Sióagárd Község Önkormányzata által
 átadott pénzeszközök, támogatásértékű kiadások&amp;R&amp;"Times New Roman CE,Félkövér dőlt"12..számú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J22" sqref="J21:J22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0" customFormat="1" ht="15.75" thickBot="1">
      <c r="A1" s="19"/>
      <c r="D1" s="21" t="s">
        <v>63</v>
      </c>
    </row>
    <row r="2" spans="1:4" s="3" customFormat="1" ht="48" customHeight="1" thickBot="1">
      <c r="A2" s="25" t="s">
        <v>1</v>
      </c>
      <c r="B2" s="4" t="s">
        <v>2</v>
      </c>
      <c r="C2" s="4" t="s">
        <v>95</v>
      </c>
      <c r="D2" s="26" t="s">
        <v>96</v>
      </c>
    </row>
    <row r="3" spans="1:4" s="3" customFormat="1" ht="18" customHeight="1" thickBot="1">
      <c r="A3" s="121">
        <v>1</v>
      </c>
      <c r="B3" s="324">
        <v>2</v>
      </c>
      <c r="C3" s="122">
        <v>3</v>
      </c>
      <c r="D3" s="123">
        <v>4</v>
      </c>
    </row>
    <row r="4" spans="1:4" ht="18" customHeight="1">
      <c r="A4" s="27" t="s">
        <v>3</v>
      </c>
      <c r="B4" s="325" t="s">
        <v>393</v>
      </c>
      <c r="C4" s="74">
        <v>20000</v>
      </c>
      <c r="D4" s="76"/>
    </row>
    <row r="5" spans="1:4" ht="18" customHeight="1">
      <c r="A5" s="28" t="s">
        <v>4</v>
      </c>
      <c r="B5" s="325" t="s">
        <v>394</v>
      </c>
      <c r="C5" s="77">
        <v>6600</v>
      </c>
      <c r="D5" s="79"/>
    </row>
    <row r="6" spans="1:4" ht="18" customHeight="1">
      <c r="A6" s="28" t="s">
        <v>6</v>
      </c>
      <c r="B6" s="124" t="s">
        <v>223</v>
      </c>
      <c r="C6" s="77">
        <v>9000</v>
      </c>
      <c r="D6" s="79"/>
    </row>
    <row r="7" spans="1:4" ht="18" customHeight="1">
      <c r="A7" s="28" t="s">
        <v>7</v>
      </c>
      <c r="B7" s="125" t="s">
        <v>224</v>
      </c>
      <c r="C7" s="77">
        <v>700</v>
      </c>
      <c r="D7" s="79">
        <v>100</v>
      </c>
    </row>
    <row r="8" spans="1:4" ht="18" customHeight="1">
      <c r="A8" s="28" t="s">
        <v>8</v>
      </c>
      <c r="B8" s="125" t="s">
        <v>244</v>
      </c>
      <c r="C8" s="77"/>
      <c r="D8" s="79"/>
    </row>
    <row r="9" spans="1:4" ht="18" customHeight="1">
      <c r="A9" s="28" t="s">
        <v>9</v>
      </c>
      <c r="B9" s="125" t="s">
        <v>245</v>
      </c>
      <c r="C9" s="77"/>
      <c r="D9" s="79"/>
    </row>
    <row r="10" spans="1:4" ht="18" customHeight="1">
      <c r="A10" s="28" t="s">
        <v>10</v>
      </c>
      <c r="B10" s="125"/>
      <c r="C10" s="77"/>
      <c r="D10" s="79"/>
    </row>
    <row r="11" spans="1:4" ht="18" customHeight="1">
      <c r="A11" s="28" t="s">
        <v>11</v>
      </c>
      <c r="B11" s="125"/>
      <c r="C11" s="77"/>
      <c r="D11" s="79"/>
    </row>
    <row r="12" spans="1:4" ht="18" customHeight="1">
      <c r="A12" s="28" t="s">
        <v>12</v>
      </c>
      <c r="B12" s="125"/>
      <c r="C12" s="77"/>
      <c r="D12" s="79"/>
    </row>
    <row r="13" spans="1:4" ht="18" customHeight="1">
      <c r="A13" s="28" t="s">
        <v>13</v>
      </c>
      <c r="B13" s="125"/>
      <c r="C13" s="77"/>
      <c r="D13" s="79"/>
    </row>
    <row r="14" spans="1:4" ht="18" customHeight="1">
      <c r="A14" s="28" t="s">
        <v>14</v>
      </c>
      <c r="B14" s="125"/>
      <c r="C14" s="77"/>
      <c r="D14" s="79"/>
    </row>
    <row r="15" spans="1:4" ht="18" customHeight="1">
      <c r="A15" s="28" t="s">
        <v>15</v>
      </c>
      <c r="B15" s="125"/>
      <c r="C15" s="77"/>
      <c r="D15" s="79"/>
    </row>
    <row r="16" spans="1:4" ht="18" customHeight="1">
      <c r="A16" s="28" t="s">
        <v>16</v>
      </c>
      <c r="B16" s="125"/>
      <c r="C16" s="77"/>
      <c r="D16" s="79"/>
    </row>
    <row r="17" spans="1:4" ht="18" customHeight="1">
      <c r="A17" s="28" t="s">
        <v>17</v>
      </c>
      <c r="B17" s="125"/>
      <c r="C17" s="77"/>
      <c r="D17" s="79"/>
    </row>
    <row r="18" spans="1:4" ht="18" customHeight="1">
      <c r="A18" s="28" t="s">
        <v>18</v>
      </c>
      <c r="B18" s="125"/>
      <c r="C18" s="77"/>
      <c r="D18" s="79"/>
    </row>
    <row r="19" spans="1:4" ht="18" customHeight="1">
      <c r="A19" s="28" t="s">
        <v>19</v>
      </c>
      <c r="B19" s="125"/>
      <c r="C19" s="77"/>
      <c r="D19" s="79"/>
    </row>
    <row r="20" spans="1:4" ht="18" customHeight="1">
      <c r="A20" s="28" t="s">
        <v>20</v>
      </c>
      <c r="B20" s="125"/>
      <c r="C20" s="77"/>
      <c r="D20" s="79"/>
    </row>
    <row r="21" spans="1:4" ht="18" customHeight="1">
      <c r="A21" s="28" t="s">
        <v>21</v>
      </c>
      <c r="B21" s="125"/>
      <c r="C21" s="77"/>
      <c r="D21" s="79"/>
    </row>
    <row r="22" spans="1:4" ht="18" customHeight="1">
      <c r="A22" s="28" t="s">
        <v>22</v>
      </c>
      <c r="B22" s="125"/>
      <c r="C22" s="77"/>
      <c r="D22" s="79"/>
    </row>
    <row r="23" spans="1:4" ht="18" customHeight="1">
      <c r="A23" s="28" t="s">
        <v>23</v>
      </c>
      <c r="B23" s="125"/>
      <c r="C23" s="77"/>
      <c r="D23" s="79"/>
    </row>
    <row r="24" spans="1:4" ht="18" customHeight="1">
      <c r="A24" s="28" t="s">
        <v>24</v>
      </c>
      <c r="B24" s="125"/>
      <c r="C24" s="77"/>
      <c r="D24" s="79"/>
    </row>
    <row r="25" spans="1:4" ht="18" customHeight="1">
      <c r="A25" s="28" t="s">
        <v>25</v>
      </c>
      <c r="B25" s="125"/>
      <c r="C25" s="77"/>
      <c r="D25" s="79"/>
    </row>
    <row r="26" spans="1:4" ht="18" customHeight="1" thickBot="1">
      <c r="A26" s="28" t="s">
        <v>26</v>
      </c>
      <c r="B26" s="126"/>
      <c r="C26" s="127"/>
      <c r="D26" s="128"/>
    </row>
    <row r="27" spans="1:4" ht="18" customHeight="1" thickBot="1">
      <c r="A27" s="174" t="s">
        <v>29</v>
      </c>
      <c r="B27" s="175" t="s">
        <v>42</v>
      </c>
      <c r="C27" s="149">
        <f>SUM(C4:C26)</f>
        <v>36300</v>
      </c>
      <c r="D27" s="150">
        <f>SUM(D4:D26)</f>
        <v>100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dőlt"13. sz. melléklet&amp;"Times New Roman CE,Dőlt"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"/>
  <sheetViews>
    <sheetView view="pageLayout" workbookViewId="0" topLeftCell="A10">
      <selection activeCell="K27" sqref="K27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4" width="9.00390625" style="31" customWidth="1"/>
    <col min="5" max="5" width="9.50390625" style="31" customWidth="1"/>
    <col min="6" max="6" width="8.875" style="31" customWidth="1"/>
    <col min="7" max="7" width="8.625" style="31" customWidth="1"/>
    <col min="8" max="8" width="8.875" style="31" customWidth="1"/>
    <col min="9" max="9" width="8.125" style="31" customWidth="1"/>
    <col min="10" max="14" width="9.50390625" style="31" customWidth="1"/>
    <col min="15" max="15" width="12.625" style="30" customWidth="1"/>
    <col min="16" max="16" width="9.375" style="288" customWidth="1"/>
    <col min="17" max="16384" width="9.375" style="31" customWidth="1"/>
  </cols>
  <sheetData>
    <row r="1" spans="1:16" s="30" customFormat="1" ht="25.5" customHeight="1" thickBot="1">
      <c r="A1" s="58" t="s">
        <v>1</v>
      </c>
      <c r="B1" s="129" t="s">
        <v>64</v>
      </c>
      <c r="C1" s="59" t="s">
        <v>97</v>
      </c>
      <c r="D1" s="59" t="s">
        <v>98</v>
      </c>
      <c r="E1" s="59" t="s">
        <v>99</v>
      </c>
      <c r="F1" s="59" t="s">
        <v>100</v>
      </c>
      <c r="G1" s="59" t="s">
        <v>101</v>
      </c>
      <c r="H1" s="59" t="s">
        <v>102</v>
      </c>
      <c r="I1" s="59" t="s">
        <v>103</v>
      </c>
      <c r="J1" s="59" t="s">
        <v>104</v>
      </c>
      <c r="K1" s="59" t="s">
        <v>105</v>
      </c>
      <c r="L1" s="59" t="s">
        <v>106</v>
      </c>
      <c r="M1" s="59" t="s">
        <v>107</v>
      </c>
      <c r="N1" s="59" t="s">
        <v>108</v>
      </c>
      <c r="O1" s="60" t="s">
        <v>42</v>
      </c>
      <c r="P1" s="285"/>
    </row>
    <row r="2" spans="1:16" s="43" customFormat="1" ht="15" customHeight="1" thickBot="1">
      <c r="A2" s="63" t="s">
        <v>3</v>
      </c>
      <c r="B2" s="219" t="s">
        <v>44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57"/>
      <c r="P2" s="286"/>
    </row>
    <row r="3" spans="1:16" s="44" customFormat="1" ht="13.5" customHeight="1">
      <c r="A3" s="62" t="s">
        <v>6</v>
      </c>
      <c r="B3" s="221" t="s">
        <v>132</v>
      </c>
      <c r="C3" s="130">
        <v>1785</v>
      </c>
      <c r="D3" s="130">
        <v>1785</v>
      </c>
      <c r="E3" s="130">
        <v>1785</v>
      </c>
      <c r="F3" s="130">
        <v>1785</v>
      </c>
      <c r="G3" s="130">
        <v>1785</v>
      </c>
      <c r="H3" s="130">
        <v>1785</v>
      </c>
      <c r="I3" s="130">
        <v>1785</v>
      </c>
      <c r="J3" s="130">
        <v>1785</v>
      </c>
      <c r="K3" s="130">
        <v>1785</v>
      </c>
      <c r="L3" s="130">
        <v>1785</v>
      </c>
      <c r="M3" s="130">
        <v>1786</v>
      </c>
      <c r="N3" s="130">
        <v>1786</v>
      </c>
      <c r="O3" s="153">
        <f>SUM(C3:N3)</f>
        <v>21422</v>
      </c>
      <c r="P3" s="287"/>
    </row>
    <row r="4" spans="1:16" s="44" customFormat="1" ht="13.5" customHeight="1">
      <c r="A4" s="217" t="s">
        <v>7</v>
      </c>
      <c r="B4" s="222" t="s">
        <v>429</v>
      </c>
      <c r="C4" s="132">
        <v>2565</v>
      </c>
      <c r="D4" s="132">
        <v>2565</v>
      </c>
      <c r="E4" s="132">
        <v>2567</v>
      </c>
      <c r="F4" s="132">
        <v>2567</v>
      </c>
      <c r="G4" s="132">
        <v>2567</v>
      </c>
      <c r="H4" s="132">
        <v>2567</v>
      </c>
      <c r="I4" s="132">
        <v>2567</v>
      </c>
      <c r="J4" s="132">
        <v>2567</v>
      </c>
      <c r="K4" s="132">
        <v>2567</v>
      </c>
      <c r="L4" s="132">
        <v>2567</v>
      </c>
      <c r="M4" s="132">
        <v>2567</v>
      </c>
      <c r="N4" s="132">
        <v>2567</v>
      </c>
      <c r="O4" s="153">
        <f aca="true" t="shared" si="0" ref="O4:O10">SUM(C4:N4)</f>
        <v>30800</v>
      </c>
      <c r="P4" s="287"/>
    </row>
    <row r="5" spans="1:16" s="44" customFormat="1" ht="13.5" customHeight="1">
      <c r="A5" s="217" t="s">
        <v>8</v>
      </c>
      <c r="B5" s="221" t="s">
        <v>133</v>
      </c>
      <c r="C5" s="130"/>
      <c r="D5" s="130"/>
      <c r="E5" s="130"/>
      <c r="F5" s="130"/>
      <c r="G5" s="130"/>
      <c r="H5" s="130"/>
      <c r="I5" s="130"/>
      <c r="J5" s="130"/>
      <c r="K5" s="130">
        <v>199687</v>
      </c>
      <c r="L5" s="130"/>
      <c r="M5" s="130"/>
      <c r="N5" s="130"/>
      <c r="O5" s="153">
        <f t="shared" si="0"/>
        <v>199687</v>
      </c>
      <c r="P5" s="287"/>
    </row>
    <row r="6" spans="1:16" s="44" customFormat="1" ht="13.5" customHeight="1">
      <c r="A6" s="217" t="s">
        <v>9</v>
      </c>
      <c r="B6" s="221" t="s">
        <v>124</v>
      </c>
      <c r="C6" s="130">
        <v>8999</v>
      </c>
      <c r="D6" s="130">
        <v>8999</v>
      </c>
      <c r="E6" s="130">
        <v>8999</v>
      </c>
      <c r="F6" s="130">
        <v>8999</v>
      </c>
      <c r="G6" s="130">
        <v>8999</v>
      </c>
      <c r="H6" s="130">
        <v>8999</v>
      </c>
      <c r="I6" s="130">
        <v>8999</v>
      </c>
      <c r="J6" s="130">
        <v>8999</v>
      </c>
      <c r="K6" s="130">
        <v>9000</v>
      </c>
      <c r="L6" s="130">
        <v>9000</v>
      </c>
      <c r="M6" s="130">
        <v>9000</v>
      </c>
      <c r="N6" s="130">
        <v>8999</v>
      </c>
      <c r="O6" s="153">
        <f t="shared" si="0"/>
        <v>107991</v>
      </c>
      <c r="P6" s="287"/>
    </row>
    <row r="7" spans="1:16" s="44" customFormat="1" ht="13.5" customHeight="1">
      <c r="A7" s="217" t="s">
        <v>10</v>
      </c>
      <c r="B7" s="221" t="s">
        <v>225</v>
      </c>
      <c r="C7" s="130">
        <v>1240</v>
      </c>
      <c r="D7" s="130">
        <v>1240</v>
      </c>
      <c r="E7" s="130">
        <v>1240</v>
      </c>
      <c r="F7" s="130">
        <v>1240</v>
      </c>
      <c r="G7" s="130">
        <v>1240</v>
      </c>
      <c r="H7" s="130">
        <v>25179</v>
      </c>
      <c r="I7" s="130">
        <v>1240</v>
      </c>
      <c r="J7" s="130">
        <v>1241</v>
      </c>
      <c r="K7" s="130">
        <v>1241</v>
      </c>
      <c r="L7" s="130">
        <v>1241</v>
      </c>
      <c r="M7" s="130">
        <v>1241</v>
      </c>
      <c r="N7" s="130">
        <v>1241</v>
      </c>
      <c r="O7" s="153">
        <f t="shared" si="0"/>
        <v>38824</v>
      </c>
      <c r="P7" s="287"/>
    </row>
    <row r="8" spans="1:16" s="44" customFormat="1" ht="13.5" customHeight="1">
      <c r="A8" s="217" t="s">
        <v>11</v>
      </c>
      <c r="B8" s="221" t="s">
        <v>114</v>
      </c>
      <c r="C8" s="130"/>
      <c r="D8" s="130"/>
      <c r="E8" s="130"/>
      <c r="F8" s="130"/>
      <c r="G8" s="130">
        <v>9299</v>
      </c>
      <c r="H8" s="130">
        <v>9299</v>
      </c>
      <c r="I8" s="130">
        <v>9298</v>
      </c>
      <c r="J8" s="130"/>
      <c r="K8" s="130"/>
      <c r="L8" s="130"/>
      <c r="M8" s="130"/>
      <c r="N8" s="130"/>
      <c r="O8" s="153">
        <f t="shared" si="0"/>
        <v>27896</v>
      </c>
      <c r="P8" s="287"/>
    </row>
    <row r="9" spans="1:16" s="44" customFormat="1" ht="13.5" customHeight="1">
      <c r="A9" s="217" t="s">
        <v>12</v>
      </c>
      <c r="B9" s="221" t="s">
        <v>134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>
        <v>7757</v>
      </c>
      <c r="O9" s="153">
        <f t="shared" si="0"/>
        <v>7757</v>
      </c>
      <c r="P9" s="287"/>
    </row>
    <row r="10" spans="1:16" s="44" customFormat="1" ht="13.5" customHeight="1" thickBot="1">
      <c r="A10" s="217" t="s">
        <v>13</v>
      </c>
      <c r="B10" s="223" t="s">
        <v>136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53">
        <f t="shared" si="0"/>
        <v>0</v>
      </c>
      <c r="P10" s="287"/>
    </row>
    <row r="11" spans="1:16" s="43" customFormat="1" ht="15.75" customHeight="1" thickBot="1">
      <c r="A11" s="63" t="s">
        <v>14</v>
      </c>
      <c r="B11" s="224" t="s">
        <v>190</v>
      </c>
      <c r="C11" s="151">
        <f aca="true" t="shared" si="1" ref="C11:N11">SUM(C3:C10)</f>
        <v>14589</v>
      </c>
      <c r="D11" s="151">
        <f t="shared" si="1"/>
        <v>14589</v>
      </c>
      <c r="E11" s="151">
        <f t="shared" si="1"/>
        <v>14591</v>
      </c>
      <c r="F11" s="151">
        <f t="shared" si="1"/>
        <v>14591</v>
      </c>
      <c r="G11" s="151">
        <f t="shared" si="1"/>
        <v>23890</v>
      </c>
      <c r="H11" s="151">
        <f t="shared" si="1"/>
        <v>47829</v>
      </c>
      <c r="I11" s="151">
        <f t="shared" si="1"/>
        <v>23889</v>
      </c>
      <c r="J11" s="151">
        <f t="shared" si="1"/>
        <v>14592</v>
      </c>
      <c r="K11" s="151">
        <f t="shared" si="1"/>
        <v>214280</v>
      </c>
      <c r="L11" s="151">
        <f t="shared" si="1"/>
        <v>14593</v>
      </c>
      <c r="M11" s="151">
        <f t="shared" si="1"/>
        <v>14594</v>
      </c>
      <c r="N11" s="151">
        <f t="shared" si="1"/>
        <v>22350</v>
      </c>
      <c r="O11" s="153">
        <f>SUM(C11:N11)</f>
        <v>434377</v>
      </c>
      <c r="P11" s="286"/>
    </row>
    <row r="12" spans="1:16" s="43" customFormat="1" ht="15" customHeight="1" thickBot="1">
      <c r="A12" s="63" t="s">
        <v>15</v>
      </c>
      <c r="B12" s="225" t="s">
        <v>52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  <c r="P12" s="286"/>
    </row>
    <row r="13" spans="1:16" s="44" customFormat="1" ht="13.5" customHeight="1">
      <c r="A13" s="64" t="s">
        <v>16</v>
      </c>
      <c r="B13" s="222" t="s">
        <v>66</v>
      </c>
      <c r="C13" s="132">
        <v>1624</v>
      </c>
      <c r="D13" s="132">
        <v>1624</v>
      </c>
      <c r="E13" s="132">
        <v>1625</v>
      </c>
      <c r="F13" s="132">
        <v>1625</v>
      </c>
      <c r="G13" s="132">
        <v>1625</v>
      </c>
      <c r="H13" s="132">
        <v>1625</v>
      </c>
      <c r="I13" s="132">
        <v>1625</v>
      </c>
      <c r="J13" s="132">
        <v>1625</v>
      </c>
      <c r="K13" s="132">
        <v>1625</v>
      </c>
      <c r="L13" s="132">
        <v>1625</v>
      </c>
      <c r="M13" s="132">
        <v>1625</v>
      </c>
      <c r="N13" s="132">
        <v>1625</v>
      </c>
      <c r="O13" s="155">
        <f aca="true" t="shared" si="2" ref="O13:O22">SUM(C13:N13)</f>
        <v>19498</v>
      </c>
      <c r="P13" s="287"/>
    </row>
    <row r="14" spans="1:16" s="44" customFormat="1" ht="13.5" customHeight="1">
      <c r="A14" s="62" t="s">
        <v>17</v>
      </c>
      <c r="B14" s="221" t="s">
        <v>109</v>
      </c>
      <c r="C14" s="130">
        <v>433</v>
      </c>
      <c r="D14" s="130">
        <v>433</v>
      </c>
      <c r="E14" s="130">
        <v>434</v>
      </c>
      <c r="F14" s="130">
        <v>434</v>
      </c>
      <c r="G14" s="130">
        <v>434</v>
      </c>
      <c r="H14" s="130">
        <v>434</v>
      </c>
      <c r="I14" s="130">
        <v>434</v>
      </c>
      <c r="J14" s="130">
        <v>434</v>
      </c>
      <c r="K14" s="130">
        <v>434</v>
      </c>
      <c r="L14" s="130">
        <v>434</v>
      </c>
      <c r="M14" s="130">
        <v>434</v>
      </c>
      <c r="N14" s="130">
        <v>434</v>
      </c>
      <c r="O14" s="153">
        <f t="shared" si="2"/>
        <v>5206</v>
      </c>
      <c r="P14" s="287"/>
    </row>
    <row r="15" spans="1:16" s="44" customFormat="1" ht="13.5" customHeight="1">
      <c r="A15" s="62" t="s">
        <v>18</v>
      </c>
      <c r="B15" s="221" t="s">
        <v>54</v>
      </c>
      <c r="C15" s="130">
        <v>2699</v>
      </c>
      <c r="D15" s="130">
        <v>2699</v>
      </c>
      <c r="E15" s="130">
        <v>2700</v>
      </c>
      <c r="F15" s="130">
        <v>2700</v>
      </c>
      <c r="G15" s="130">
        <v>2700</v>
      </c>
      <c r="H15" s="130">
        <v>2700</v>
      </c>
      <c r="I15" s="130">
        <v>2700</v>
      </c>
      <c r="J15" s="130">
        <v>2700</v>
      </c>
      <c r="K15" s="130">
        <v>2700</v>
      </c>
      <c r="L15" s="130">
        <v>2700</v>
      </c>
      <c r="M15" s="130">
        <v>2700</v>
      </c>
      <c r="N15" s="130">
        <v>2700</v>
      </c>
      <c r="O15" s="153">
        <f t="shared" si="2"/>
        <v>32398</v>
      </c>
      <c r="P15" s="287"/>
    </row>
    <row r="16" spans="1:16" s="44" customFormat="1" ht="13.5" customHeight="1">
      <c r="A16" s="62" t="s">
        <v>19</v>
      </c>
      <c r="B16" s="221" t="s">
        <v>148</v>
      </c>
      <c r="C16" s="130"/>
      <c r="D16" s="130"/>
      <c r="E16" s="130"/>
      <c r="F16" s="130"/>
      <c r="G16" s="130">
        <v>6229</v>
      </c>
      <c r="H16" s="130">
        <v>6230</v>
      </c>
      <c r="I16" s="130">
        <v>6230</v>
      </c>
      <c r="J16" s="130">
        <v>6230</v>
      </c>
      <c r="K16" s="130">
        <v>205681</v>
      </c>
      <c r="L16" s="130"/>
      <c r="M16" s="130"/>
      <c r="N16" s="130"/>
      <c r="O16" s="153">
        <f t="shared" si="2"/>
        <v>230600</v>
      </c>
      <c r="P16" s="287"/>
    </row>
    <row r="17" spans="1:16" s="44" customFormat="1" ht="13.5" customHeight="1">
      <c r="A17" s="62" t="s">
        <v>20</v>
      </c>
      <c r="B17" s="221" t="s">
        <v>226</v>
      </c>
      <c r="C17" s="130">
        <v>9061</v>
      </c>
      <c r="D17" s="130">
        <v>9061</v>
      </c>
      <c r="E17" s="130">
        <v>9062</v>
      </c>
      <c r="F17" s="130">
        <v>9062</v>
      </c>
      <c r="G17" s="130">
        <v>9062</v>
      </c>
      <c r="H17" s="130">
        <v>9062</v>
      </c>
      <c r="I17" s="130">
        <v>9062</v>
      </c>
      <c r="J17" s="130">
        <v>9062</v>
      </c>
      <c r="K17" s="130">
        <v>9062</v>
      </c>
      <c r="L17" s="130">
        <v>9062</v>
      </c>
      <c r="M17" s="130">
        <v>9062</v>
      </c>
      <c r="N17" s="130">
        <v>9062</v>
      </c>
      <c r="O17" s="153">
        <f t="shared" si="2"/>
        <v>108742</v>
      </c>
      <c r="P17" s="287"/>
    </row>
    <row r="18" spans="1:16" s="44" customFormat="1" ht="13.5" customHeight="1">
      <c r="A18" s="62" t="s">
        <v>21</v>
      </c>
      <c r="B18" s="221" t="s">
        <v>227</v>
      </c>
      <c r="C18" s="130">
        <v>223</v>
      </c>
      <c r="D18" s="130">
        <v>223</v>
      </c>
      <c r="E18" s="130">
        <v>223</v>
      </c>
      <c r="F18" s="130">
        <v>223</v>
      </c>
      <c r="G18" s="130">
        <v>223</v>
      </c>
      <c r="H18" s="130">
        <v>223</v>
      </c>
      <c r="I18" s="130">
        <v>223</v>
      </c>
      <c r="J18" s="130">
        <v>223</v>
      </c>
      <c r="K18" s="130">
        <v>223</v>
      </c>
      <c r="L18" s="130">
        <v>223</v>
      </c>
      <c r="M18" s="130">
        <v>223</v>
      </c>
      <c r="N18" s="130">
        <v>224</v>
      </c>
      <c r="O18" s="153">
        <f t="shared" si="2"/>
        <v>2677</v>
      </c>
      <c r="P18" s="287"/>
    </row>
    <row r="19" spans="1:16" s="44" customFormat="1" ht="13.5" customHeight="1">
      <c r="A19" s="62" t="s">
        <v>22</v>
      </c>
      <c r="B19" s="221" t="s">
        <v>36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>
        <v>1331</v>
      </c>
      <c r="M19" s="130">
        <v>1763</v>
      </c>
      <c r="N19" s="130">
        <v>9358</v>
      </c>
      <c r="O19" s="153">
        <f t="shared" si="2"/>
        <v>12452</v>
      </c>
      <c r="P19" s="287"/>
    </row>
    <row r="20" spans="1:16" s="44" customFormat="1" ht="13.5" customHeight="1">
      <c r="A20" s="62" t="s">
        <v>23</v>
      </c>
      <c r="B20" s="221" t="s">
        <v>228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53">
        <f t="shared" si="2"/>
        <v>0</v>
      </c>
      <c r="P20" s="287"/>
    </row>
    <row r="21" spans="1:16" s="44" customFormat="1" ht="13.5" customHeight="1" thickBot="1">
      <c r="A21" s="62" t="s">
        <v>24</v>
      </c>
      <c r="B21" s="221" t="s">
        <v>116</v>
      </c>
      <c r="C21" s="131"/>
      <c r="D21" s="131"/>
      <c r="E21" s="131"/>
      <c r="F21" s="130"/>
      <c r="G21" s="130"/>
      <c r="H21" s="130">
        <v>22804</v>
      </c>
      <c r="I21" s="130"/>
      <c r="J21" s="130"/>
      <c r="K21" s="130"/>
      <c r="L21" s="130"/>
      <c r="M21" s="130"/>
      <c r="N21" s="130"/>
      <c r="O21" s="153">
        <f t="shared" si="2"/>
        <v>22804</v>
      </c>
      <c r="P21" s="287"/>
    </row>
    <row r="22" spans="1:16" s="43" customFormat="1" ht="15.75" customHeight="1" thickBot="1">
      <c r="A22" s="65" t="s">
        <v>26</v>
      </c>
      <c r="B22" s="224" t="s">
        <v>191</v>
      </c>
      <c r="C22" s="151">
        <f aca="true" t="shared" si="3" ref="C22:N22">SUM(C13:C21)</f>
        <v>14040</v>
      </c>
      <c r="D22" s="151">
        <f t="shared" si="3"/>
        <v>14040</v>
      </c>
      <c r="E22" s="151">
        <f t="shared" si="3"/>
        <v>14044</v>
      </c>
      <c r="F22" s="151">
        <f t="shared" si="3"/>
        <v>14044</v>
      </c>
      <c r="G22" s="151">
        <f t="shared" si="3"/>
        <v>20273</v>
      </c>
      <c r="H22" s="151">
        <f t="shared" si="3"/>
        <v>43078</v>
      </c>
      <c r="I22" s="151">
        <f t="shared" si="3"/>
        <v>20274</v>
      </c>
      <c r="J22" s="151">
        <f t="shared" si="3"/>
        <v>20274</v>
      </c>
      <c r="K22" s="151">
        <f t="shared" si="3"/>
        <v>219725</v>
      </c>
      <c r="L22" s="151">
        <f t="shared" si="3"/>
        <v>15375</v>
      </c>
      <c r="M22" s="151">
        <f t="shared" si="3"/>
        <v>15807</v>
      </c>
      <c r="N22" s="151">
        <f t="shared" si="3"/>
        <v>23403</v>
      </c>
      <c r="O22" s="152">
        <f t="shared" si="2"/>
        <v>434377</v>
      </c>
      <c r="P22" s="286"/>
    </row>
    <row r="23" ht="15.75">
      <c r="A23" s="32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2014. évre&amp;R&amp;"Times New Roman CE,Félkövér dőlt"&amp;12 14. sz. melléklet&amp;"Times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A7">
      <selection activeCell="C29" sqref="C29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4" width="9.00390625" style="31" customWidth="1"/>
    <col min="5" max="5" width="9.50390625" style="31" customWidth="1"/>
    <col min="6" max="6" width="8.875" style="31" customWidth="1"/>
    <col min="7" max="7" width="8.625" style="31" customWidth="1"/>
    <col min="8" max="8" width="8.875" style="31" customWidth="1"/>
    <col min="9" max="9" width="8.125" style="31" customWidth="1"/>
    <col min="10" max="14" width="9.50390625" style="31" customWidth="1"/>
    <col min="15" max="15" width="12.625" style="30" customWidth="1"/>
    <col min="16" max="16" width="9.375" style="288" customWidth="1"/>
    <col min="17" max="16384" width="9.375" style="31" customWidth="1"/>
  </cols>
  <sheetData>
    <row r="1" spans="1:16" s="30" customFormat="1" ht="25.5" customHeight="1" thickBot="1">
      <c r="A1" s="58" t="s">
        <v>1</v>
      </c>
      <c r="B1" s="129" t="s">
        <v>64</v>
      </c>
      <c r="C1" s="59" t="s">
        <v>97</v>
      </c>
      <c r="D1" s="59" t="s">
        <v>98</v>
      </c>
      <c r="E1" s="59" t="s">
        <v>99</v>
      </c>
      <c r="F1" s="59" t="s">
        <v>100</v>
      </c>
      <c r="G1" s="59" t="s">
        <v>101</v>
      </c>
      <c r="H1" s="59" t="s">
        <v>102</v>
      </c>
      <c r="I1" s="59" t="s">
        <v>103</v>
      </c>
      <c r="J1" s="59" t="s">
        <v>104</v>
      </c>
      <c r="K1" s="59" t="s">
        <v>105</v>
      </c>
      <c r="L1" s="59" t="s">
        <v>106</v>
      </c>
      <c r="M1" s="59" t="s">
        <v>107</v>
      </c>
      <c r="N1" s="59" t="s">
        <v>108</v>
      </c>
      <c r="O1" s="60" t="s">
        <v>42</v>
      </c>
      <c r="P1" s="285"/>
    </row>
    <row r="2" spans="1:16" s="43" customFormat="1" ht="15" customHeight="1" thickBot="1">
      <c r="A2" s="63" t="s">
        <v>3</v>
      </c>
      <c r="B2" s="219" t="s">
        <v>44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57"/>
      <c r="P2" s="286"/>
    </row>
    <row r="3" spans="1:16" s="43" customFormat="1" ht="15" customHeight="1">
      <c r="A3" s="217" t="s">
        <v>4</v>
      </c>
      <c r="B3" s="220" t="s">
        <v>192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0">
        <f aca="true" t="shared" si="0" ref="O3:O12">SUM(C3:N3)</f>
        <v>0</v>
      </c>
      <c r="P3" s="286"/>
    </row>
    <row r="4" spans="1:16" s="44" customFormat="1" ht="13.5" customHeight="1">
      <c r="A4" s="62" t="s">
        <v>6</v>
      </c>
      <c r="B4" s="221" t="s">
        <v>132</v>
      </c>
      <c r="C4" s="130">
        <v>1785</v>
      </c>
      <c r="D4" s="130">
        <v>1785</v>
      </c>
      <c r="E4" s="130">
        <v>1785</v>
      </c>
      <c r="F4" s="130">
        <v>1785</v>
      </c>
      <c r="G4" s="130">
        <v>1785</v>
      </c>
      <c r="H4" s="130">
        <v>1785</v>
      </c>
      <c r="I4" s="130">
        <v>1785</v>
      </c>
      <c r="J4" s="130">
        <v>1785</v>
      </c>
      <c r="K4" s="130">
        <v>1785</v>
      </c>
      <c r="L4" s="130">
        <v>1785</v>
      </c>
      <c r="M4" s="130">
        <v>1786</v>
      </c>
      <c r="N4" s="130">
        <v>1786</v>
      </c>
      <c r="O4" s="153">
        <f t="shared" si="0"/>
        <v>21422</v>
      </c>
      <c r="P4" s="287"/>
    </row>
    <row r="5" spans="1:16" s="44" customFormat="1" ht="13.5" customHeight="1">
      <c r="A5" s="217" t="s">
        <v>7</v>
      </c>
      <c r="B5" s="222" t="s">
        <v>429</v>
      </c>
      <c r="C5" s="132">
        <v>2565</v>
      </c>
      <c r="D5" s="132">
        <v>2565</v>
      </c>
      <c r="E5" s="132">
        <v>2567</v>
      </c>
      <c r="F5" s="132">
        <v>2567</v>
      </c>
      <c r="G5" s="132">
        <v>2567</v>
      </c>
      <c r="H5" s="132">
        <v>2567</v>
      </c>
      <c r="I5" s="132">
        <v>2567</v>
      </c>
      <c r="J5" s="132">
        <v>2567</v>
      </c>
      <c r="K5" s="132">
        <v>2567</v>
      </c>
      <c r="L5" s="132">
        <v>2567</v>
      </c>
      <c r="M5" s="132">
        <v>2567</v>
      </c>
      <c r="N5" s="132">
        <v>2567</v>
      </c>
      <c r="O5" s="155">
        <f t="shared" si="0"/>
        <v>30800</v>
      </c>
      <c r="P5" s="287"/>
    </row>
    <row r="6" spans="1:16" s="44" customFormat="1" ht="13.5" customHeight="1">
      <c r="A6" s="217" t="s">
        <v>8</v>
      </c>
      <c r="B6" s="221" t="s">
        <v>133</v>
      </c>
      <c r="C6" s="130"/>
      <c r="D6" s="130"/>
      <c r="E6" s="130"/>
      <c r="F6" s="130"/>
      <c r="G6" s="130"/>
      <c r="H6" s="130"/>
      <c r="I6" s="130"/>
      <c r="J6" s="130"/>
      <c r="K6" s="130">
        <v>199687</v>
      </c>
      <c r="L6" s="130"/>
      <c r="M6" s="130"/>
      <c r="N6" s="130"/>
      <c r="O6" s="153">
        <f t="shared" si="0"/>
        <v>199687</v>
      </c>
      <c r="P6" s="287"/>
    </row>
    <row r="7" spans="1:16" s="44" customFormat="1" ht="13.5" customHeight="1">
      <c r="A7" s="217" t="s">
        <v>9</v>
      </c>
      <c r="B7" s="221" t="s">
        <v>124</v>
      </c>
      <c r="C7" s="130">
        <v>8999</v>
      </c>
      <c r="D7" s="130">
        <v>8999</v>
      </c>
      <c r="E7" s="130">
        <v>8999</v>
      </c>
      <c r="F7" s="130">
        <v>8999</v>
      </c>
      <c r="G7" s="130">
        <v>8999</v>
      </c>
      <c r="H7" s="130">
        <v>8999</v>
      </c>
      <c r="I7" s="130">
        <v>8999</v>
      </c>
      <c r="J7" s="130">
        <v>8999</v>
      </c>
      <c r="K7" s="130">
        <v>9000</v>
      </c>
      <c r="L7" s="130">
        <v>9000</v>
      </c>
      <c r="M7" s="130">
        <v>9000</v>
      </c>
      <c r="N7" s="130">
        <v>8999</v>
      </c>
      <c r="O7" s="153">
        <f>SUM(C7:N7)</f>
        <v>107991</v>
      </c>
      <c r="P7" s="287"/>
    </row>
    <row r="8" spans="1:16" s="44" customFormat="1" ht="13.5" customHeight="1">
      <c r="A8" s="217" t="s">
        <v>10</v>
      </c>
      <c r="B8" s="221" t="s">
        <v>225</v>
      </c>
      <c r="C8" s="130">
        <v>1240</v>
      </c>
      <c r="D8" s="130">
        <v>1240</v>
      </c>
      <c r="E8" s="130">
        <v>1240</v>
      </c>
      <c r="F8" s="130">
        <v>1240</v>
      </c>
      <c r="G8" s="130">
        <v>1240</v>
      </c>
      <c r="H8" s="130">
        <v>25179</v>
      </c>
      <c r="I8" s="130">
        <v>1240</v>
      </c>
      <c r="J8" s="130">
        <v>1241</v>
      </c>
      <c r="K8" s="130">
        <v>1241</v>
      </c>
      <c r="L8" s="130">
        <v>1241</v>
      </c>
      <c r="M8" s="130">
        <v>1241</v>
      </c>
      <c r="N8" s="130">
        <v>1241</v>
      </c>
      <c r="O8" s="153">
        <f>SUM(C8:N8)</f>
        <v>38824</v>
      </c>
      <c r="P8" s="287"/>
    </row>
    <row r="9" spans="1:16" s="44" customFormat="1" ht="13.5" customHeight="1">
      <c r="A9" s="217" t="s">
        <v>11</v>
      </c>
      <c r="B9" s="221" t="s">
        <v>114</v>
      </c>
      <c r="C9" s="130"/>
      <c r="D9" s="130"/>
      <c r="E9" s="130"/>
      <c r="F9" s="130"/>
      <c r="G9" s="130">
        <v>9299</v>
      </c>
      <c r="H9" s="130">
        <v>9299</v>
      </c>
      <c r="I9" s="130">
        <v>9298</v>
      </c>
      <c r="J9" s="130"/>
      <c r="K9" s="130"/>
      <c r="L9" s="130"/>
      <c r="M9" s="130"/>
      <c r="N9" s="130"/>
      <c r="O9" s="153">
        <f t="shared" si="0"/>
        <v>27896</v>
      </c>
      <c r="P9" s="287"/>
    </row>
    <row r="10" spans="1:16" s="44" customFormat="1" ht="13.5" customHeight="1">
      <c r="A10" s="217" t="s">
        <v>12</v>
      </c>
      <c r="B10" s="221" t="s">
        <v>134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>
        <v>7757</v>
      </c>
      <c r="O10" s="153">
        <f t="shared" si="0"/>
        <v>7757</v>
      </c>
      <c r="P10" s="287"/>
    </row>
    <row r="11" spans="1:16" s="44" customFormat="1" ht="13.5" customHeight="1" thickBot="1">
      <c r="A11" s="217" t="s">
        <v>13</v>
      </c>
      <c r="B11" s="223" t="s">
        <v>136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54">
        <f t="shared" si="0"/>
        <v>0</v>
      </c>
      <c r="P11" s="287"/>
    </row>
    <row r="12" spans="1:16" s="43" customFormat="1" ht="15.75" customHeight="1" thickBot="1">
      <c r="A12" s="63" t="s">
        <v>14</v>
      </c>
      <c r="B12" s="224" t="s">
        <v>190</v>
      </c>
      <c r="C12" s="151">
        <f aca="true" t="shared" si="1" ref="C12:N12">SUM(C3:C11)</f>
        <v>14589</v>
      </c>
      <c r="D12" s="151">
        <f t="shared" si="1"/>
        <v>14589</v>
      </c>
      <c r="E12" s="151">
        <f t="shared" si="1"/>
        <v>14591</v>
      </c>
      <c r="F12" s="151">
        <f t="shared" si="1"/>
        <v>14591</v>
      </c>
      <c r="G12" s="151">
        <f t="shared" si="1"/>
        <v>23890</v>
      </c>
      <c r="H12" s="151">
        <f t="shared" si="1"/>
        <v>47829</v>
      </c>
      <c r="I12" s="151">
        <f t="shared" si="1"/>
        <v>23889</v>
      </c>
      <c r="J12" s="151">
        <f t="shared" si="1"/>
        <v>14592</v>
      </c>
      <c r="K12" s="151">
        <f t="shared" si="1"/>
        <v>214280</v>
      </c>
      <c r="L12" s="151">
        <f t="shared" si="1"/>
        <v>14593</v>
      </c>
      <c r="M12" s="151">
        <f t="shared" si="1"/>
        <v>14594</v>
      </c>
      <c r="N12" s="151">
        <f t="shared" si="1"/>
        <v>22350</v>
      </c>
      <c r="O12" s="152">
        <f t="shared" si="0"/>
        <v>434377</v>
      </c>
      <c r="P12" s="286"/>
    </row>
    <row r="13" spans="1:16" s="43" customFormat="1" ht="15" customHeight="1" thickBot="1">
      <c r="A13" s="63" t="s">
        <v>15</v>
      </c>
      <c r="B13" s="225" t="s">
        <v>52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7"/>
      <c r="P13" s="286"/>
    </row>
    <row r="14" spans="1:16" s="44" customFormat="1" ht="13.5" customHeight="1">
      <c r="A14" s="64" t="s">
        <v>16</v>
      </c>
      <c r="B14" s="222" t="s">
        <v>66</v>
      </c>
      <c r="C14" s="132">
        <v>1624</v>
      </c>
      <c r="D14" s="132">
        <v>1624</v>
      </c>
      <c r="E14" s="132">
        <v>1625</v>
      </c>
      <c r="F14" s="132">
        <v>1625</v>
      </c>
      <c r="G14" s="132">
        <v>1625</v>
      </c>
      <c r="H14" s="132">
        <v>1625</v>
      </c>
      <c r="I14" s="132">
        <v>1625</v>
      </c>
      <c r="J14" s="132">
        <v>1625</v>
      </c>
      <c r="K14" s="132">
        <v>1625</v>
      </c>
      <c r="L14" s="132">
        <v>1625</v>
      </c>
      <c r="M14" s="132">
        <v>1625</v>
      </c>
      <c r="N14" s="132">
        <v>1625</v>
      </c>
      <c r="O14" s="155">
        <f aca="true" t="shared" si="2" ref="O14:O24">SUM(C14:N14)</f>
        <v>19498</v>
      </c>
      <c r="P14" s="287"/>
    </row>
    <row r="15" spans="1:16" s="44" customFormat="1" ht="13.5" customHeight="1">
      <c r="A15" s="62" t="s">
        <v>17</v>
      </c>
      <c r="B15" s="221" t="s">
        <v>109</v>
      </c>
      <c r="C15" s="130">
        <v>433</v>
      </c>
      <c r="D15" s="130">
        <v>433</v>
      </c>
      <c r="E15" s="130">
        <v>434</v>
      </c>
      <c r="F15" s="130">
        <v>434</v>
      </c>
      <c r="G15" s="130">
        <v>434</v>
      </c>
      <c r="H15" s="130">
        <v>434</v>
      </c>
      <c r="I15" s="130">
        <v>434</v>
      </c>
      <c r="J15" s="130">
        <v>434</v>
      </c>
      <c r="K15" s="130">
        <v>434</v>
      </c>
      <c r="L15" s="130">
        <v>434</v>
      </c>
      <c r="M15" s="130">
        <v>434</v>
      </c>
      <c r="N15" s="130">
        <v>434</v>
      </c>
      <c r="O15" s="153">
        <f t="shared" si="2"/>
        <v>5206</v>
      </c>
      <c r="P15" s="287"/>
    </row>
    <row r="16" spans="1:16" s="44" customFormat="1" ht="13.5" customHeight="1">
      <c r="A16" s="62" t="s">
        <v>18</v>
      </c>
      <c r="B16" s="221" t="s">
        <v>54</v>
      </c>
      <c r="C16" s="130">
        <v>2699</v>
      </c>
      <c r="D16" s="130">
        <v>2699</v>
      </c>
      <c r="E16" s="130">
        <v>2700</v>
      </c>
      <c r="F16" s="130">
        <v>2700</v>
      </c>
      <c r="G16" s="130">
        <v>2700</v>
      </c>
      <c r="H16" s="130">
        <v>2700</v>
      </c>
      <c r="I16" s="130">
        <v>2700</v>
      </c>
      <c r="J16" s="130">
        <v>2700</v>
      </c>
      <c r="K16" s="130">
        <v>2700</v>
      </c>
      <c r="L16" s="130">
        <v>2700</v>
      </c>
      <c r="M16" s="130">
        <v>2700</v>
      </c>
      <c r="N16" s="130">
        <v>2700</v>
      </c>
      <c r="O16" s="153">
        <f t="shared" si="2"/>
        <v>32398</v>
      </c>
      <c r="P16" s="287"/>
    </row>
    <row r="17" spans="1:16" s="44" customFormat="1" ht="13.5" customHeight="1">
      <c r="A17" s="62" t="s">
        <v>19</v>
      </c>
      <c r="B17" s="221" t="s">
        <v>148</v>
      </c>
      <c r="C17" s="130"/>
      <c r="D17" s="130"/>
      <c r="E17" s="130"/>
      <c r="F17" s="130"/>
      <c r="G17" s="130">
        <v>6229</v>
      </c>
      <c r="H17" s="130">
        <v>6230</v>
      </c>
      <c r="I17" s="130">
        <v>6230</v>
      </c>
      <c r="J17" s="130">
        <v>6230</v>
      </c>
      <c r="K17" s="130">
        <v>205681</v>
      </c>
      <c r="L17" s="130"/>
      <c r="M17" s="130"/>
      <c r="N17" s="130"/>
      <c r="O17" s="153">
        <f t="shared" si="2"/>
        <v>230600</v>
      </c>
      <c r="P17" s="287"/>
    </row>
    <row r="18" spans="1:16" s="44" customFormat="1" ht="13.5" customHeight="1">
      <c r="A18" s="62" t="s">
        <v>20</v>
      </c>
      <c r="B18" s="221" t="s">
        <v>226</v>
      </c>
      <c r="C18" s="130">
        <v>9061</v>
      </c>
      <c r="D18" s="130">
        <v>9061</v>
      </c>
      <c r="E18" s="130">
        <v>9062</v>
      </c>
      <c r="F18" s="130">
        <v>9062</v>
      </c>
      <c r="G18" s="130">
        <v>9062</v>
      </c>
      <c r="H18" s="130">
        <v>9062</v>
      </c>
      <c r="I18" s="130">
        <v>9062</v>
      </c>
      <c r="J18" s="130">
        <v>9062</v>
      </c>
      <c r="K18" s="130">
        <v>9062</v>
      </c>
      <c r="L18" s="130">
        <v>9062</v>
      </c>
      <c r="M18" s="130">
        <v>9062</v>
      </c>
      <c r="N18" s="130">
        <v>9062</v>
      </c>
      <c r="O18" s="153">
        <f t="shared" si="2"/>
        <v>108742</v>
      </c>
      <c r="P18" s="287"/>
    </row>
    <row r="19" spans="1:16" s="44" customFormat="1" ht="13.5" customHeight="1">
      <c r="A19" s="62" t="s">
        <v>21</v>
      </c>
      <c r="B19" s="221" t="s">
        <v>227</v>
      </c>
      <c r="C19" s="130">
        <v>223</v>
      </c>
      <c r="D19" s="130">
        <v>223</v>
      </c>
      <c r="E19" s="130">
        <v>223</v>
      </c>
      <c r="F19" s="130">
        <v>223</v>
      </c>
      <c r="G19" s="130">
        <v>223</v>
      </c>
      <c r="H19" s="130">
        <v>223</v>
      </c>
      <c r="I19" s="130">
        <v>223</v>
      </c>
      <c r="J19" s="130">
        <v>223</v>
      </c>
      <c r="K19" s="130">
        <v>223</v>
      </c>
      <c r="L19" s="130">
        <v>223</v>
      </c>
      <c r="M19" s="130">
        <v>223</v>
      </c>
      <c r="N19" s="130">
        <v>224</v>
      </c>
      <c r="O19" s="153">
        <f t="shared" si="2"/>
        <v>2677</v>
      </c>
      <c r="P19" s="287"/>
    </row>
    <row r="20" spans="1:16" s="44" customFormat="1" ht="13.5" customHeight="1">
      <c r="A20" s="62" t="s">
        <v>22</v>
      </c>
      <c r="B20" s="221" t="s">
        <v>36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>
        <v>1763</v>
      </c>
      <c r="M20" s="130">
        <v>1331</v>
      </c>
      <c r="N20" s="130">
        <v>9358</v>
      </c>
      <c r="O20" s="153">
        <f t="shared" si="2"/>
        <v>12452</v>
      </c>
      <c r="P20" s="287"/>
    </row>
    <row r="21" spans="1:16" s="44" customFormat="1" ht="13.5" customHeight="1">
      <c r="A21" s="62" t="s">
        <v>23</v>
      </c>
      <c r="B21" s="221" t="s">
        <v>228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53">
        <f t="shared" si="2"/>
        <v>0</v>
      </c>
      <c r="P21" s="287"/>
    </row>
    <row r="22" spans="1:16" s="44" customFormat="1" ht="13.5" customHeight="1">
      <c r="A22" s="62" t="s">
        <v>24</v>
      </c>
      <c r="B22" s="221" t="s">
        <v>116</v>
      </c>
      <c r="C22" s="131"/>
      <c r="D22" s="131"/>
      <c r="E22" s="131"/>
      <c r="F22" s="130"/>
      <c r="G22" s="130"/>
      <c r="H22" s="130">
        <v>22804</v>
      </c>
      <c r="I22" s="130"/>
      <c r="J22" s="130"/>
      <c r="K22" s="130"/>
      <c r="L22" s="130"/>
      <c r="M22" s="130"/>
      <c r="N22" s="130"/>
      <c r="O22" s="153">
        <f t="shared" si="2"/>
        <v>22804</v>
      </c>
      <c r="P22" s="287"/>
    </row>
    <row r="23" spans="1:16" s="44" customFormat="1" ht="13.5" customHeight="1" thickBot="1">
      <c r="A23" s="62" t="s">
        <v>26</v>
      </c>
      <c r="B23" s="221" t="s">
        <v>57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53">
        <f t="shared" si="2"/>
        <v>0</v>
      </c>
      <c r="P23" s="287"/>
    </row>
    <row r="24" spans="1:16" s="43" customFormat="1" ht="15.75" customHeight="1" thickBot="1">
      <c r="A24" s="65" t="s">
        <v>27</v>
      </c>
      <c r="B24" s="224" t="s">
        <v>191</v>
      </c>
      <c r="C24" s="151">
        <f aca="true" t="shared" si="3" ref="C24:N24">SUM(C14:C23)</f>
        <v>14040</v>
      </c>
      <c r="D24" s="151">
        <f t="shared" si="3"/>
        <v>14040</v>
      </c>
      <c r="E24" s="151">
        <f t="shared" si="3"/>
        <v>14044</v>
      </c>
      <c r="F24" s="151">
        <f t="shared" si="3"/>
        <v>14044</v>
      </c>
      <c r="G24" s="151">
        <f t="shared" si="3"/>
        <v>20273</v>
      </c>
      <c r="H24" s="151">
        <f t="shared" si="3"/>
        <v>43078</v>
      </c>
      <c r="I24" s="151">
        <f t="shared" si="3"/>
        <v>20274</v>
      </c>
      <c r="J24" s="151">
        <f t="shared" si="3"/>
        <v>20274</v>
      </c>
      <c r="K24" s="151">
        <f t="shared" si="3"/>
        <v>219725</v>
      </c>
      <c r="L24" s="151">
        <f t="shared" si="3"/>
        <v>15807</v>
      </c>
      <c r="M24" s="151">
        <f t="shared" si="3"/>
        <v>15375</v>
      </c>
      <c r="N24" s="151">
        <f t="shared" si="3"/>
        <v>23403</v>
      </c>
      <c r="O24" s="152">
        <f t="shared" si="2"/>
        <v>434377</v>
      </c>
      <c r="P24" s="286"/>
    </row>
    <row r="25" spans="1:15" ht="16.5" thickBot="1">
      <c r="A25" s="218" t="s">
        <v>28</v>
      </c>
      <c r="B25" s="226" t="s">
        <v>246</v>
      </c>
      <c r="C25" s="227">
        <f aca="true" t="shared" si="4" ref="C25:O25">C12-C24</f>
        <v>549</v>
      </c>
      <c r="D25" s="227">
        <f t="shared" si="4"/>
        <v>549</v>
      </c>
      <c r="E25" s="227">
        <f t="shared" si="4"/>
        <v>547</v>
      </c>
      <c r="F25" s="227">
        <f t="shared" si="4"/>
        <v>547</v>
      </c>
      <c r="G25" s="227">
        <f t="shared" si="4"/>
        <v>3617</v>
      </c>
      <c r="H25" s="227">
        <f t="shared" si="4"/>
        <v>4751</v>
      </c>
      <c r="I25" s="227">
        <f t="shared" si="4"/>
        <v>3615</v>
      </c>
      <c r="J25" s="227">
        <f t="shared" si="4"/>
        <v>-5682</v>
      </c>
      <c r="K25" s="227">
        <f t="shared" si="4"/>
        <v>-5445</v>
      </c>
      <c r="L25" s="227">
        <f t="shared" si="4"/>
        <v>-1214</v>
      </c>
      <c r="M25" s="227">
        <f t="shared" si="4"/>
        <v>-781</v>
      </c>
      <c r="N25" s="227">
        <f t="shared" si="4"/>
        <v>-1053</v>
      </c>
      <c r="O25" s="228">
        <f t="shared" si="4"/>
        <v>0</v>
      </c>
    </row>
    <row r="26" spans="1:15" ht="16.5" thickBot="1">
      <c r="A26" s="32"/>
      <c r="B26" s="289" t="s">
        <v>247</v>
      </c>
      <c r="C26" s="290"/>
      <c r="D26" s="291">
        <f>C25+D25</f>
        <v>1098</v>
      </c>
      <c r="E26" s="291">
        <f aca="true" t="shared" si="5" ref="E26:M26">D26+E25</f>
        <v>1645</v>
      </c>
      <c r="F26" s="291">
        <f t="shared" si="5"/>
        <v>2192</v>
      </c>
      <c r="G26" s="291">
        <f t="shared" si="5"/>
        <v>5809</v>
      </c>
      <c r="H26" s="291">
        <f t="shared" si="5"/>
        <v>10560</v>
      </c>
      <c r="I26" s="291">
        <f t="shared" si="5"/>
        <v>14175</v>
      </c>
      <c r="J26" s="291">
        <f t="shared" si="5"/>
        <v>8493</v>
      </c>
      <c r="K26" s="291">
        <f t="shared" si="5"/>
        <v>3048</v>
      </c>
      <c r="L26" s="291">
        <f t="shared" si="5"/>
        <v>1834</v>
      </c>
      <c r="M26" s="291">
        <f t="shared" si="5"/>
        <v>1053</v>
      </c>
      <c r="N26" s="291">
        <f>M26+N25</f>
        <v>0</v>
      </c>
      <c r="O26" s="292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2014. évre&amp;R&amp;"Times New Roman CE,Félkövér dőlt"&amp;12 15. sz. melléklet&amp;"Times New Roman CE,Normál"&amp;10
&amp;"Times New Roman CE,Félkövér dőlt"Ezer forintban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3"/>
  <sheetViews>
    <sheetView view="pageLayout" workbookViewId="0" topLeftCell="A2">
      <selection activeCell="F22" sqref="F22"/>
    </sheetView>
  </sheetViews>
  <sheetFormatPr defaultColWidth="9.00390625" defaultRowHeight="12.75"/>
  <cols>
    <col min="2" max="2" width="54.875" style="0" customWidth="1"/>
    <col min="5" max="5" width="5.50390625" style="0" customWidth="1"/>
  </cols>
  <sheetData>
    <row r="1" spans="1:6" ht="12.75">
      <c r="A1" s="409" t="s">
        <v>425</v>
      </c>
      <c r="B1" s="409"/>
      <c r="C1" s="409"/>
      <c r="D1" s="409"/>
      <c r="E1" s="409"/>
      <c r="F1" s="409"/>
    </row>
    <row r="2" ht="12.75">
      <c r="D2" t="s">
        <v>43</v>
      </c>
    </row>
    <row r="3" spans="1:3" ht="12.75">
      <c r="A3" t="s">
        <v>1</v>
      </c>
      <c r="B3" t="s">
        <v>2</v>
      </c>
      <c r="C3" t="s">
        <v>387</v>
      </c>
    </row>
    <row r="4" spans="5:6" ht="12.75">
      <c r="E4" s="410" t="s">
        <v>427</v>
      </c>
      <c r="F4" s="410"/>
    </row>
    <row r="5" spans="1:6" ht="12.75">
      <c r="A5" t="s">
        <v>3</v>
      </c>
      <c r="B5" t="s">
        <v>260</v>
      </c>
      <c r="D5">
        <v>52222</v>
      </c>
      <c r="E5" s="385"/>
      <c r="F5" s="385">
        <f>SUM(D5/D19)</f>
        <v>0.12022275580889412</v>
      </c>
    </row>
    <row r="6" spans="1:6" ht="12.75">
      <c r="A6" t="s">
        <v>252</v>
      </c>
      <c r="B6" t="s">
        <v>5</v>
      </c>
      <c r="D6">
        <v>21422</v>
      </c>
      <c r="F6" s="385">
        <f>SUM(D6/D19)</f>
        <v>0.049316607463102326</v>
      </c>
    </row>
    <row r="7" spans="1:6" ht="12.75">
      <c r="A7" t="s">
        <v>176</v>
      </c>
      <c r="B7" t="s">
        <v>261</v>
      </c>
      <c r="D7">
        <v>30800</v>
      </c>
      <c r="F7" s="385">
        <f>SUM(D7/D19)</f>
        <v>0.07090614834579179</v>
      </c>
    </row>
    <row r="8" spans="1:6" ht="12.75">
      <c r="A8" t="s">
        <v>4</v>
      </c>
      <c r="B8" t="s">
        <v>262</v>
      </c>
      <c r="D8">
        <v>0</v>
      </c>
      <c r="F8" s="385">
        <f>SUM(D8/D19)</f>
        <v>0</v>
      </c>
    </row>
    <row r="9" spans="1:6" ht="12.75">
      <c r="A9" t="s">
        <v>6</v>
      </c>
      <c r="B9" t="s">
        <v>263</v>
      </c>
      <c r="D9">
        <v>107991</v>
      </c>
      <c r="F9" s="385">
        <f>SUM(D9/D19)</f>
        <v>0.24861122941592212</v>
      </c>
    </row>
    <row r="10" spans="1:6" ht="12.75">
      <c r="A10" t="s">
        <v>7</v>
      </c>
      <c r="B10" t="s">
        <v>267</v>
      </c>
      <c r="D10">
        <v>238511</v>
      </c>
      <c r="F10" s="385">
        <f>SUM(D10/D19)</f>
        <v>0.5490875437695827</v>
      </c>
    </row>
    <row r="11" spans="1:6" ht="12.75">
      <c r="A11" t="s">
        <v>8</v>
      </c>
      <c r="B11" t="s">
        <v>277</v>
      </c>
      <c r="D11">
        <v>27896</v>
      </c>
      <c r="F11" s="385">
        <f>SUM(D11/D19)</f>
        <v>0.06422071150176</v>
      </c>
    </row>
    <row r="12" spans="1:6" ht="12.75">
      <c r="A12" t="s">
        <v>9</v>
      </c>
      <c r="B12" t="s">
        <v>278</v>
      </c>
      <c r="D12">
        <v>0</v>
      </c>
      <c r="F12" s="385">
        <f>SUM(D12/D19)</f>
        <v>0</v>
      </c>
    </row>
    <row r="13" spans="1:6" ht="12.75">
      <c r="A13" t="s">
        <v>10</v>
      </c>
      <c r="B13" t="s">
        <v>172</v>
      </c>
      <c r="D13">
        <f>SUM(D5+D8+D9+D10+D11)</f>
        <v>426620</v>
      </c>
      <c r="F13" s="385">
        <f>SUM(D13/D19)</f>
        <v>0.9821422404961588</v>
      </c>
    </row>
    <row r="14" spans="1:6" ht="12.75">
      <c r="A14" t="s">
        <v>11</v>
      </c>
      <c r="B14" t="s">
        <v>173</v>
      </c>
      <c r="D14">
        <v>0</v>
      </c>
      <c r="F14" s="385">
        <f>SUM(D14/D19)</f>
        <v>0</v>
      </c>
    </row>
    <row r="15" spans="1:6" ht="12.75">
      <c r="A15" t="s">
        <v>162</v>
      </c>
      <c r="B15" t="s">
        <v>168</v>
      </c>
      <c r="D15">
        <v>7757</v>
      </c>
      <c r="F15" s="385">
        <f>SUM(D15/D19)</f>
        <v>0.017857759503841133</v>
      </c>
    </row>
    <row r="16" spans="1:6" ht="12.75">
      <c r="A16" t="s">
        <v>163</v>
      </c>
      <c r="B16" t="s">
        <v>169</v>
      </c>
      <c r="D16">
        <v>0</v>
      </c>
      <c r="F16" s="385">
        <f>SUM(D16/D19)</f>
        <v>0</v>
      </c>
    </row>
    <row r="17" spans="1:6" ht="12.75">
      <c r="A17" t="s">
        <v>12</v>
      </c>
      <c r="B17" t="s">
        <v>118</v>
      </c>
      <c r="D17">
        <v>0</v>
      </c>
      <c r="F17" s="385">
        <f>SUM(D17/D19)</f>
        <v>0</v>
      </c>
    </row>
    <row r="18" spans="1:6" ht="12.75">
      <c r="A18" t="s">
        <v>13</v>
      </c>
      <c r="D18">
        <v>0</v>
      </c>
      <c r="F18" s="385">
        <f>SUM(D18/D19)</f>
        <v>0</v>
      </c>
    </row>
    <row r="19" spans="1:6" ht="12.75">
      <c r="A19" t="s">
        <v>14</v>
      </c>
      <c r="B19" t="s">
        <v>279</v>
      </c>
      <c r="D19">
        <f>SUM(D13+D15)</f>
        <v>434377</v>
      </c>
      <c r="F19" s="385">
        <f>SUM(D19/D19)</f>
        <v>1</v>
      </c>
    </row>
    <row r="23" ht="12.75">
      <c r="A23" t="s">
        <v>30</v>
      </c>
    </row>
    <row r="25" spans="1:3" ht="12.75">
      <c r="A25" t="s">
        <v>1</v>
      </c>
      <c r="B25" t="s">
        <v>426</v>
      </c>
      <c r="C25" t="s">
        <v>387</v>
      </c>
    </row>
    <row r="26" spans="5:6" ht="12.75">
      <c r="E26" s="410" t="s">
        <v>427</v>
      </c>
      <c r="F26" s="410"/>
    </row>
    <row r="27" spans="1:6" ht="12.75">
      <c r="A27" t="s">
        <v>3</v>
      </c>
      <c r="B27" t="s">
        <v>181</v>
      </c>
      <c r="D27">
        <f>SUM(D28:D34)</f>
        <v>168521</v>
      </c>
      <c r="F27" s="385">
        <f>SUM(D27/D51)</f>
        <v>0.3879602280967915</v>
      </c>
    </row>
    <row r="28" spans="1:6" ht="12.75">
      <c r="A28" t="s">
        <v>174</v>
      </c>
      <c r="B28" t="s">
        <v>32</v>
      </c>
      <c r="D28">
        <v>19498</v>
      </c>
      <c r="F28" s="385">
        <f>SUM(D28/D51)</f>
        <v>0.0448872753391639</v>
      </c>
    </row>
    <row r="29" spans="1:6" ht="12.75">
      <c r="A29" t="s">
        <v>175</v>
      </c>
      <c r="B29" t="s">
        <v>33</v>
      </c>
      <c r="D29">
        <v>5206</v>
      </c>
      <c r="F29" s="385">
        <f>SUM(D29/D51)</f>
        <v>0.011984980788577664</v>
      </c>
    </row>
    <row r="30" spans="1:6" ht="12.75">
      <c r="A30" t="s">
        <v>176</v>
      </c>
      <c r="B30" t="s">
        <v>34</v>
      </c>
      <c r="D30">
        <v>32398</v>
      </c>
      <c r="F30" s="385">
        <f>SUM(D30/D51)</f>
        <v>0.07458498032814813</v>
      </c>
    </row>
    <row r="31" spans="1:6" ht="12.75">
      <c r="A31" t="s">
        <v>177</v>
      </c>
      <c r="B31" t="s">
        <v>131</v>
      </c>
      <c r="D31">
        <v>0</v>
      </c>
      <c r="F31" s="385">
        <f>SUM(D31/D51)</f>
        <v>0</v>
      </c>
    </row>
    <row r="32" spans="1:6" ht="12.75">
      <c r="A32" t="s">
        <v>178</v>
      </c>
      <c r="B32" t="s">
        <v>201</v>
      </c>
      <c r="D32">
        <v>108742</v>
      </c>
      <c r="F32" s="385">
        <f>SUM(D32/D51)</f>
        <v>0.25034014231876917</v>
      </c>
    </row>
    <row r="33" spans="1:6" ht="12.75">
      <c r="A33" t="s">
        <v>179</v>
      </c>
      <c r="B33" t="s">
        <v>123</v>
      </c>
      <c r="D33">
        <v>2677</v>
      </c>
      <c r="F33" s="385">
        <f>SUM(D33/D51)</f>
        <v>0.006162849322132617</v>
      </c>
    </row>
    <row r="34" spans="1:6" ht="12.75">
      <c r="A34" t="s">
        <v>180</v>
      </c>
      <c r="B34" t="s">
        <v>35</v>
      </c>
      <c r="D34">
        <v>0</v>
      </c>
      <c r="F34" s="385">
        <f>SUM(D34/D51)</f>
        <v>0</v>
      </c>
    </row>
    <row r="35" spans="1:6" ht="12.75">
      <c r="A35" t="s">
        <v>4</v>
      </c>
      <c r="B35" t="s">
        <v>187</v>
      </c>
      <c r="D35">
        <f>SUM(D36:D37)</f>
        <v>230600</v>
      </c>
      <c r="F35" s="385">
        <f>SUM(D35/D51)</f>
        <v>0.5308752535240125</v>
      </c>
    </row>
    <row r="36" spans="1:6" ht="12.75">
      <c r="A36" t="s">
        <v>182</v>
      </c>
      <c r="B36" t="s">
        <v>121</v>
      </c>
      <c r="D36">
        <v>24919</v>
      </c>
      <c r="F36" s="385">
        <f>SUM(D36/D51)</f>
        <v>0.057367217877557976</v>
      </c>
    </row>
    <row r="37" spans="1:6" ht="12.75">
      <c r="A37" t="s">
        <v>183</v>
      </c>
      <c r="B37" t="s">
        <v>139</v>
      </c>
      <c r="D37">
        <v>205681</v>
      </c>
      <c r="F37" s="385">
        <f>SUM(D37/D51)</f>
        <v>0.47350803564645455</v>
      </c>
    </row>
    <row r="38" spans="1:6" ht="12.75">
      <c r="A38" t="s">
        <v>184</v>
      </c>
      <c r="B38" t="s">
        <v>202</v>
      </c>
      <c r="D38">
        <v>0</v>
      </c>
      <c r="F38" s="385">
        <f>SUM(D38/D51)</f>
        <v>0</v>
      </c>
    </row>
    <row r="39" spans="1:6" ht="12.75">
      <c r="A39" t="s">
        <v>185</v>
      </c>
      <c r="B39" t="s">
        <v>122</v>
      </c>
      <c r="D39">
        <v>0</v>
      </c>
      <c r="F39" s="385">
        <f>SUM(D39/D51)</f>
        <v>0</v>
      </c>
    </row>
    <row r="40" spans="1:6" ht="12.75">
      <c r="A40" t="s">
        <v>186</v>
      </c>
      <c r="B40" t="s">
        <v>203</v>
      </c>
      <c r="D40">
        <v>0</v>
      </c>
      <c r="F40" s="385">
        <f>SUM(D40/D51)</f>
        <v>0</v>
      </c>
    </row>
    <row r="41" spans="1:6" ht="12.75">
      <c r="A41" t="s">
        <v>6</v>
      </c>
      <c r="B41" t="s">
        <v>188</v>
      </c>
      <c r="D41">
        <f>SUM(D42+D44)</f>
        <v>12452</v>
      </c>
      <c r="F41" s="385">
        <f>SUM(D41/D51)</f>
        <v>0.02866634283122725</v>
      </c>
    </row>
    <row r="42" spans="1:6" ht="12.75">
      <c r="A42" t="s">
        <v>152</v>
      </c>
      <c r="B42" t="s">
        <v>56</v>
      </c>
      <c r="D42">
        <v>3094</v>
      </c>
      <c r="F42" s="385">
        <f>SUM(D42/D51)</f>
        <v>0.007122844902009084</v>
      </c>
    </row>
    <row r="43" spans="1:6" ht="12.75">
      <c r="A43" t="s">
        <v>153</v>
      </c>
      <c r="B43" t="s">
        <v>250</v>
      </c>
      <c r="D43">
        <v>0</v>
      </c>
      <c r="F43" s="385">
        <f>SUM(D43/D51)</f>
        <v>0</v>
      </c>
    </row>
    <row r="44" spans="1:6" ht="12.75">
      <c r="A44" t="s">
        <v>154</v>
      </c>
      <c r="B44" t="s">
        <v>204</v>
      </c>
      <c r="D44">
        <v>9358</v>
      </c>
      <c r="F44" s="385">
        <f>SUM(D44/D51)</f>
        <v>0.021543497929218166</v>
      </c>
    </row>
    <row r="45" spans="1:6" ht="12.75">
      <c r="A45" t="s">
        <v>7</v>
      </c>
      <c r="B45" t="s">
        <v>142</v>
      </c>
      <c r="D45">
        <v>0</v>
      </c>
      <c r="F45" s="385">
        <f>SUM(D45/D51)</f>
        <v>0</v>
      </c>
    </row>
    <row r="46" spans="1:6" ht="12.75">
      <c r="A46" t="s">
        <v>8</v>
      </c>
      <c r="B46" t="s">
        <v>143</v>
      </c>
      <c r="D46">
        <v>0</v>
      </c>
      <c r="F46" s="385">
        <f>SUM(D46/D51)</f>
        <v>0</v>
      </c>
    </row>
    <row r="47" spans="1:6" ht="12.75">
      <c r="A47" t="s">
        <v>9</v>
      </c>
      <c r="B47" t="s">
        <v>251</v>
      </c>
      <c r="D47">
        <v>22804</v>
      </c>
      <c r="F47" s="385">
        <f>SUM(D47/D51)</f>
        <v>0.0524981755479687</v>
      </c>
    </row>
    <row r="48" spans="1:6" ht="12.75">
      <c r="A48" t="s">
        <v>10</v>
      </c>
      <c r="B48" t="s">
        <v>280</v>
      </c>
      <c r="D48">
        <v>0</v>
      </c>
      <c r="F48" s="385">
        <f>SUM(D48/D51)</f>
        <v>0</v>
      </c>
    </row>
    <row r="49" spans="1:6" ht="12.75">
      <c r="A49" t="s">
        <v>164</v>
      </c>
      <c r="B49" t="s">
        <v>117</v>
      </c>
      <c r="D49">
        <v>0</v>
      </c>
      <c r="F49" s="385">
        <f>SUM(D49/D51)</f>
        <v>0</v>
      </c>
    </row>
    <row r="50" spans="1:6" ht="12.75">
      <c r="A50" t="s">
        <v>165</v>
      </c>
      <c r="B50" t="s">
        <v>205</v>
      </c>
      <c r="D50">
        <v>0</v>
      </c>
      <c r="F50" s="385">
        <f>SUM(D50/D51)</f>
        <v>0</v>
      </c>
    </row>
    <row r="51" spans="1:6" ht="12.75">
      <c r="A51" t="s">
        <v>27</v>
      </c>
      <c r="B51" t="s">
        <v>281</v>
      </c>
      <c r="D51">
        <f>SUM(D27+D35+D41+D45+D46+D47+D48)</f>
        <v>434377</v>
      </c>
      <c r="F51" s="385">
        <f>SUM(D51/D51)</f>
        <v>1</v>
      </c>
    </row>
    <row r="53" spans="1:6" ht="12.75">
      <c r="A53" s="410" t="s">
        <v>428</v>
      </c>
      <c r="B53" s="410"/>
      <c r="C53" s="410"/>
      <c r="D53" s="410"/>
      <c r="E53" s="410"/>
      <c r="F53" s="410"/>
    </row>
  </sheetData>
  <sheetProtection/>
  <mergeCells count="4">
    <mergeCell ref="A1:F1"/>
    <mergeCell ref="E4:F4"/>
    <mergeCell ref="E26:F26"/>
    <mergeCell ref="A53:F53"/>
  </mergeCells>
  <printOptions/>
  <pageMargins left="0.7" right="0.7" top="0.75" bottom="0.75" header="0.3" footer="0.3"/>
  <pageSetup horizontalDpi="600" verticalDpi="600" orientation="portrait" paperSize="9" r:id="rId1"/>
  <headerFooter>
    <oddHeader>&amp;R16.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8.50390625" style="46" customWidth="1"/>
    <col min="2" max="2" width="51.00390625" style="46" customWidth="1"/>
    <col min="3" max="3" width="14.375" style="46" customWidth="1"/>
    <col min="4" max="4" width="12.125" style="309" customWidth="1"/>
    <col min="5" max="5" width="13.125" style="309" customWidth="1"/>
    <col min="6" max="16384" width="9.375" style="46" customWidth="1"/>
  </cols>
  <sheetData>
    <row r="1" spans="1:5" ht="15.75" customHeight="1">
      <c r="A1" s="158" t="s">
        <v>0</v>
      </c>
      <c r="B1" s="158"/>
      <c r="C1" s="158"/>
      <c r="D1" s="305"/>
      <c r="E1" s="305"/>
    </row>
    <row r="2" spans="1:5" ht="15.75" customHeight="1" thickBot="1">
      <c r="A2" s="159"/>
      <c r="B2" s="159"/>
      <c r="C2" s="159"/>
      <c r="D2" s="389" t="s">
        <v>43</v>
      </c>
      <c r="E2" s="389"/>
    </row>
    <row r="3" spans="1:5" ht="37.5" customHeight="1" thickBot="1">
      <c r="A3" s="176" t="s">
        <v>1</v>
      </c>
      <c r="B3" s="177" t="s">
        <v>2</v>
      </c>
      <c r="C3" s="177" t="s">
        <v>385</v>
      </c>
      <c r="D3" s="177" t="s">
        <v>386</v>
      </c>
      <c r="E3" s="367" t="s">
        <v>387</v>
      </c>
    </row>
    <row r="4" spans="1:5" s="180" customFormat="1" ht="12" customHeight="1" thickBot="1">
      <c r="A4" s="178">
        <v>1</v>
      </c>
      <c r="B4" s="179">
        <v>2</v>
      </c>
      <c r="C4" s="179">
        <v>3</v>
      </c>
      <c r="D4" s="179">
        <v>4</v>
      </c>
      <c r="E4" s="368">
        <v>5</v>
      </c>
    </row>
    <row r="5" spans="1:5" s="47" customFormat="1" ht="12" customHeight="1" thickBot="1">
      <c r="A5" s="231" t="s">
        <v>3</v>
      </c>
      <c r="B5" s="185" t="s">
        <v>260</v>
      </c>
      <c r="C5" s="243">
        <v>89503</v>
      </c>
      <c r="D5" s="243">
        <f>D6+D7</f>
        <v>54247</v>
      </c>
      <c r="E5" s="369">
        <f>E6+E7</f>
        <v>52222</v>
      </c>
    </row>
    <row r="6" spans="1:5" s="47" customFormat="1" ht="12" customHeight="1" thickBot="1">
      <c r="A6" s="293" t="s">
        <v>252</v>
      </c>
      <c r="B6" s="186" t="s">
        <v>5</v>
      </c>
      <c r="C6" s="244">
        <v>19805</v>
      </c>
      <c r="D6" s="244">
        <v>17401</v>
      </c>
      <c r="E6" s="370">
        <v>21422</v>
      </c>
    </row>
    <row r="7" spans="1:5" s="47" customFormat="1" ht="12" customHeight="1" thickBot="1">
      <c r="A7" s="293" t="s">
        <v>176</v>
      </c>
      <c r="B7" s="186" t="s">
        <v>261</v>
      </c>
      <c r="C7" s="245">
        <v>69698</v>
      </c>
      <c r="D7" s="245">
        <f>SUM(D8:D11)</f>
        <v>36846</v>
      </c>
      <c r="E7" s="245">
        <f>SUM(E8:E11)</f>
        <v>30800</v>
      </c>
    </row>
    <row r="8" spans="1:5" s="47" customFormat="1" ht="12" customHeight="1">
      <c r="A8" s="233" t="s">
        <v>253</v>
      </c>
      <c r="B8" s="190" t="s">
        <v>115</v>
      </c>
      <c r="C8" s="246"/>
      <c r="D8" s="246"/>
      <c r="E8" s="371"/>
    </row>
    <row r="9" spans="1:5" s="47" customFormat="1" ht="12" customHeight="1">
      <c r="A9" s="234" t="s">
        <v>254</v>
      </c>
      <c r="B9" s="191" t="s">
        <v>45</v>
      </c>
      <c r="C9" s="192">
        <v>20923</v>
      </c>
      <c r="D9" s="192">
        <v>32209</v>
      </c>
      <c r="E9" s="341">
        <v>26600</v>
      </c>
    </row>
    <row r="10" spans="1:5" s="47" customFormat="1" ht="12" customHeight="1">
      <c r="A10" s="234" t="s">
        <v>255</v>
      </c>
      <c r="B10" s="191" t="s">
        <v>46</v>
      </c>
      <c r="C10" s="192">
        <v>47707</v>
      </c>
      <c r="D10" s="192">
        <v>3851</v>
      </c>
      <c r="E10" s="341">
        <v>3600</v>
      </c>
    </row>
    <row r="11" spans="1:5" s="47" customFormat="1" ht="12" customHeight="1" thickBot="1">
      <c r="A11" s="235" t="s">
        <v>256</v>
      </c>
      <c r="B11" s="194" t="s">
        <v>47</v>
      </c>
      <c r="C11" s="247">
        <v>1068</v>
      </c>
      <c r="D11" s="247">
        <v>786</v>
      </c>
      <c r="E11" s="342">
        <v>600</v>
      </c>
    </row>
    <row r="12" spans="1:5" s="47" customFormat="1" ht="12" customHeight="1" thickBot="1">
      <c r="A12" s="232" t="s">
        <v>4</v>
      </c>
      <c r="B12" s="186" t="s">
        <v>262</v>
      </c>
      <c r="C12" s="245">
        <v>1066</v>
      </c>
      <c r="D12" s="245">
        <f>SUM(D13:D15)</f>
        <v>0</v>
      </c>
      <c r="E12" s="245">
        <f>SUM(E13:E15)</f>
        <v>0</v>
      </c>
    </row>
    <row r="13" spans="1:5" s="47" customFormat="1" ht="12" customHeight="1">
      <c r="A13" s="236" t="s">
        <v>257</v>
      </c>
      <c r="B13" s="195" t="s">
        <v>112</v>
      </c>
      <c r="C13" s="248">
        <v>50</v>
      </c>
      <c r="D13" s="248"/>
      <c r="E13" s="372"/>
    </row>
    <row r="14" spans="1:5" s="47" customFormat="1" ht="12" customHeight="1">
      <c r="A14" s="233" t="s">
        <v>258</v>
      </c>
      <c r="B14" s="191" t="s">
        <v>111</v>
      </c>
      <c r="C14" s="246">
        <v>1012</v>
      </c>
      <c r="D14" s="246"/>
      <c r="E14" s="371"/>
    </row>
    <row r="15" spans="1:5" s="47" customFormat="1" ht="12" customHeight="1" thickBot="1">
      <c r="A15" s="237" t="s">
        <v>259</v>
      </c>
      <c r="B15" s="197" t="s">
        <v>113</v>
      </c>
      <c r="C15" s="249">
        <v>4</v>
      </c>
      <c r="D15" s="249"/>
      <c r="E15" s="331"/>
    </row>
    <row r="16" spans="1:5" s="47" customFormat="1" ht="12" customHeight="1" thickBot="1">
      <c r="A16" s="232" t="s">
        <v>6</v>
      </c>
      <c r="B16" s="186" t="s">
        <v>263</v>
      </c>
      <c r="C16" s="245">
        <v>82152</v>
      </c>
      <c r="D16" s="245">
        <f>D17+D18+D19+D20+D21+D22+D25+D26+D27+D28+D24+D23</f>
        <v>58254</v>
      </c>
      <c r="E16" s="245">
        <f>E17+E18+E19+E20+E21+E23+E24+E25+E26+E27+E28</f>
        <v>107991</v>
      </c>
    </row>
    <row r="17" spans="1:5" s="47" customFormat="1" ht="12" customHeight="1">
      <c r="A17" s="236" t="s">
        <v>152</v>
      </c>
      <c r="B17" s="195" t="s">
        <v>151</v>
      </c>
      <c r="C17" s="248">
        <v>15112</v>
      </c>
      <c r="D17" s="248"/>
      <c r="E17" s="372"/>
    </row>
    <row r="18" spans="1:5" s="47" customFormat="1" ht="12" customHeight="1">
      <c r="A18" s="234" t="s">
        <v>153</v>
      </c>
      <c r="B18" s="191" t="s">
        <v>119</v>
      </c>
      <c r="C18" s="192">
        <v>28</v>
      </c>
      <c r="D18" s="192"/>
      <c r="E18" s="341"/>
    </row>
    <row r="19" spans="1:5" s="47" customFormat="1" ht="12" customHeight="1">
      <c r="A19" s="234" t="s">
        <v>154</v>
      </c>
      <c r="B19" s="191" t="s">
        <v>343</v>
      </c>
      <c r="C19" s="192">
        <v>8133</v>
      </c>
      <c r="D19" s="192">
        <v>1500</v>
      </c>
      <c r="E19" s="341"/>
    </row>
    <row r="20" spans="1:5" s="47" customFormat="1" ht="12" customHeight="1">
      <c r="A20" s="237" t="s">
        <v>155</v>
      </c>
      <c r="B20" s="191" t="s">
        <v>344</v>
      </c>
      <c r="C20" s="249"/>
      <c r="D20" s="249">
        <v>24086</v>
      </c>
      <c r="E20" s="331">
        <v>10932</v>
      </c>
    </row>
    <row r="21" spans="1:5" s="47" customFormat="1" ht="12" customHeight="1">
      <c r="A21" s="237" t="s">
        <v>264</v>
      </c>
      <c r="B21" s="191" t="s">
        <v>395</v>
      </c>
      <c r="C21" s="249"/>
      <c r="D21" s="249">
        <v>20891</v>
      </c>
      <c r="E21" s="331">
        <v>85701</v>
      </c>
    </row>
    <row r="22" spans="1:5" s="47" customFormat="1" ht="12" customHeight="1">
      <c r="A22" s="237" t="s">
        <v>265</v>
      </c>
      <c r="B22" s="191" t="s">
        <v>396</v>
      </c>
      <c r="C22" s="249"/>
      <c r="D22" s="249">
        <v>2519</v>
      </c>
      <c r="E22" s="331"/>
    </row>
    <row r="23" spans="1:5" s="47" customFormat="1" ht="12" customHeight="1">
      <c r="A23" s="237" t="s">
        <v>266</v>
      </c>
      <c r="B23" s="191" t="s">
        <v>345</v>
      </c>
      <c r="C23" s="249"/>
      <c r="D23" s="249">
        <v>2953</v>
      </c>
      <c r="E23" s="331">
        <v>9839</v>
      </c>
    </row>
    <row r="24" spans="1:5" s="47" customFormat="1" ht="12" customHeight="1">
      <c r="A24" s="237" t="s">
        <v>347</v>
      </c>
      <c r="B24" s="191" t="s">
        <v>346</v>
      </c>
      <c r="C24" s="249"/>
      <c r="D24" s="249">
        <v>1432</v>
      </c>
      <c r="E24" s="331">
        <v>1509</v>
      </c>
    </row>
    <row r="25" spans="1:5" s="47" customFormat="1" ht="12" customHeight="1">
      <c r="A25" s="237" t="s">
        <v>348</v>
      </c>
      <c r="B25" s="191" t="s">
        <v>137</v>
      </c>
      <c r="C25" s="249"/>
      <c r="D25" s="249">
        <v>250</v>
      </c>
      <c r="E25" s="331">
        <v>10</v>
      </c>
    </row>
    <row r="26" spans="1:5" s="47" customFormat="1" ht="12" customHeight="1">
      <c r="A26" s="237" t="s">
        <v>349</v>
      </c>
      <c r="B26" s="191" t="s">
        <v>194</v>
      </c>
      <c r="C26" s="249">
        <v>3573</v>
      </c>
      <c r="D26" s="249">
        <v>2983</v>
      </c>
      <c r="E26" s="331"/>
    </row>
    <row r="27" spans="1:5" s="47" customFormat="1" ht="12" customHeight="1">
      <c r="A27" s="237" t="s">
        <v>350</v>
      </c>
      <c r="B27" s="191" t="s">
        <v>49</v>
      </c>
      <c r="C27" s="192">
        <v>55306</v>
      </c>
      <c r="D27" s="192">
        <v>1640</v>
      </c>
      <c r="E27" s="341"/>
    </row>
    <row r="28" spans="1:5" s="47" customFormat="1" ht="12" customHeight="1">
      <c r="A28" s="238" t="s">
        <v>350</v>
      </c>
      <c r="B28" s="199" t="s">
        <v>170</v>
      </c>
      <c r="C28" s="250"/>
      <c r="D28" s="250">
        <f>D29+D30+D31+D32</f>
        <v>0</v>
      </c>
      <c r="E28" s="364">
        <f>E29+E30+E31+E32</f>
        <v>0</v>
      </c>
    </row>
    <row r="29" spans="1:5" s="47" customFormat="1" ht="12" customHeight="1">
      <c r="A29" s="234" t="s">
        <v>351</v>
      </c>
      <c r="B29" s="200" t="s">
        <v>193</v>
      </c>
      <c r="C29" s="251"/>
      <c r="D29" s="251"/>
      <c r="E29" s="344"/>
    </row>
    <row r="30" spans="1:5" s="47" customFormat="1" ht="12" customHeight="1">
      <c r="A30" s="234" t="s">
        <v>352</v>
      </c>
      <c r="B30" s="200" t="s">
        <v>138</v>
      </c>
      <c r="C30" s="251"/>
      <c r="D30" s="251"/>
      <c r="E30" s="344"/>
    </row>
    <row r="31" spans="1:5" s="47" customFormat="1" ht="12" customHeight="1">
      <c r="A31" s="234" t="s">
        <v>353</v>
      </c>
      <c r="B31" s="200" t="s">
        <v>342</v>
      </c>
      <c r="C31" s="251"/>
      <c r="D31" s="251"/>
      <c r="E31" s="344"/>
    </row>
    <row r="32" spans="1:5" s="47" customFormat="1" ht="12" customHeight="1" thickBot="1">
      <c r="A32" s="237" t="s">
        <v>354</v>
      </c>
      <c r="B32" s="201" t="s">
        <v>49</v>
      </c>
      <c r="C32" s="252"/>
      <c r="D32" s="252"/>
      <c r="E32" s="343"/>
    </row>
    <row r="33" spans="1:5" s="47" customFormat="1" ht="12" customHeight="1" thickBot="1">
      <c r="A33" s="232" t="s">
        <v>7</v>
      </c>
      <c r="B33" s="186" t="s">
        <v>267</v>
      </c>
      <c r="C33" s="245">
        <v>25322</v>
      </c>
      <c r="D33" s="245">
        <f>D34+D41</f>
        <v>37954</v>
      </c>
      <c r="E33" s="373">
        <f>E34+E41</f>
        <v>238511</v>
      </c>
    </row>
    <row r="34" spans="1:5" s="47" customFormat="1" ht="12" customHeight="1">
      <c r="A34" s="239" t="s">
        <v>156</v>
      </c>
      <c r="B34" s="202" t="s">
        <v>195</v>
      </c>
      <c r="C34" s="253">
        <v>21605</v>
      </c>
      <c r="D34" s="253">
        <f>D35+D36+D37+D38+D39+D40</f>
        <v>37319</v>
      </c>
      <c r="E34" s="253">
        <f>E35+E36+E37+E38+E39+E40</f>
        <v>15051</v>
      </c>
    </row>
    <row r="35" spans="1:5" s="47" customFormat="1" ht="12" customHeight="1">
      <c r="A35" s="234" t="s">
        <v>268</v>
      </c>
      <c r="B35" s="200" t="s">
        <v>197</v>
      </c>
      <c r="C35" s="251"/>
      <c r="D35" s="251">
        <v>12352</v>
      </c>
      <c r="E35" s="344"/>
    </row>
    <row r="36" spans="1:5" s="47" customFormat="1" ht="12" customHeight="1">
      <c r="A36" s="234" t="s">
        <v>269</v>
      </c>
      <c r="B36" s="200" t="s">
        <v>196</v>
      </c>
      <c r="C36" s="251">
        <v>3212</v>
      </c>
      <c r="D36" s="251">
        <v>3393</v>
      </c>
      <c r="E36" s="344">
        <v>4380</v>
      </c>
    </row>
    <row r="37" spans="1:5" s="47" customFormat="1" ht="12" customHeight="1">
      <c r="A37" s="234" t="s">
        <v>270</v>
      </c>
      <c r="B37" s="200" t="s">
        <v>198</v>
      </c>
      <c r="C37" s="251">
        <v>2906</v>
      </c>
      <c r="D37" s="251">
        <v>2313</v>
      </c>
      <c r="E37" s="344">
        <v>2164</v>
      </c>
    </row>
    <row r="38" spans="1:5" s="47" customFormat="1" ht="12" customHeight="1">
      <c r="A38" s="234" t="s">
        <v>270</v>
      </c>
      <c r="B38" s="201" t="s">
        <v>199</v>
      </c>
      <c r="C38" s="252">
        <v>9347</v>
      </c>
      <c r="D38" s="252">
        <v>12313</v>
      </c>
      <c r="E38" s="343">
        <v>8507</v>
      </c>
    </row>
    <row r="39" spans="1:5" s="47" customFormat="1" ht="12" customHeight="1">
      <c r="A39" s="234" t="s">
        <v>271</v>
      </c>
      <c r="B39" s="201" t="s">
        <v>410</v>
      </c>
      <c r="C39" s="252">
        <v>5865</v>
      </c>
      <c r="D39" s="252">
        <v>1529</v>
      </c>
      <c r="E39" s="343"/>
    </row>
    <row r="40" spans="1:5" s="47" customFormat="1" ht="12" customHeight="1">
      <c r="A40" s="234" t="s">
        <v>272</v>
      </c>
      <c r="B40" s="201" t="s">
        <v>249</v>
      </c>
      <c r="C40" s="252">
        <v>275</v>
      </c>
      <c r="D40" s="252">
        <v>5419</v>
      </c>
      <c r="E40" s="343"/>
    </row>
    <row r="41" spans="1:5" s="47" customFormat="1" ht="12" customHeight="1">
      <c r="A41" s="238" t="s">
        <v>157</v>
      </c>
      <c r="B41" s="199" t="s">
        <v>274</v>
      </c>
      <c r="C41" s="250">
        <v>3717</v>
      </c>
      <c r="D41" s="250">
        <f>D42+D43+D44+D45</f>
        <v>635</v>
      </c>
      <c r="E41" s="364">
        <f>E42+E43+E44+E45</f>
        <v>223460</v>
      </c>
    </row>
    <row r="42" spans="1:5" s="47" customFormat="1" ht="12" customHeight="1">
      <c r="A42" s="234" t="s">
        <v>273</v>
      </c>
      <c r="B42" s="200" t="s">
        <v>410</v>
      </c>
      <c r="C42" s="251"/>
      <c r="D42" s="251"/>
      <c r="E42" s="344">
        <v>23773</v>
      </c>
    </row>
    <row r="43" spans="1:5" s="47" customFormat="1" ht="12" customHeight="1">
      <c r="A43" s="234" t="s">
        <v>275</v>
      </c>
      <c r="B43" s="200" t="s">
        <v>198</v>
      </c>
      <c r="C43" s="251"/>
      <c r="D43" s="251"/>
      <c r="E43" s="344"/>
    </row>
    <row r="44" spans="1:5" s="47" customFormat="1" ht="12" customHeight="1">
      <c r="A44" s="234" t="s">
        <v>276</v>
      </c>
      <c r="B44" s="200" t="s">
        <v>199</v>
      </c>
      <c r="C44" s="251"/>
      <c r="D44" s="251"/>
      <c r="E44" s="344"/>
    </row>
    <row r="45" spans="1:5" s="47" customFormat="1" ht="12" customHeight="1" thickBot="1">
      <c r="A45" s="237" t="s">
        <v>171</v>
      </c>
      <c r="B45" s="201" t="s">
        <v>332</v>
      </c>
      <c r="C45" s="252">
        <v>3717</v>
      </c>
      <c r="D45" s="252">
        <v>635</v>
      </c>
      <c r="E45" s="343">
        <v>199687</v>
      </c>
    </row>
    <row r="46" spans="1:5" s="47" customFormat="1" ht="12" customHeight="1" thickBot="1">
      <c r="A46" s="232" t="s">
        <v>8</v>
      </c>
      <c r="B46" s="186" t="s">
        <v>277</v>
      </c>
      <c r="C46" s="215">
        <f>C47+C48</f>
        <v>0</v>
      </c>
      <c r="D46" s="215">
        <f>D47+D48</f>
        <v>2004</v>
      </c>
      <c r="E46" s="366">
        <f>E47+E48</f>
        <v>27896</v>
      </c>
    </row>
    <row r="47" spans="1:5" s="47" customFormat="1" ht="12" customHeight="1">
      <c r="A47" s="240" t="s">
        <v>158</v>
      </c>
      <c r="B47" s="203" t="s">
        <v>167</v>
      </c>
      <c r="C47" s="207"/>
      <c r="D47" s="207"/>
      <c r="E47" s="374"/>
    </row>
    <row r="48" spans="1:5" s="47" customFormat="1" ht="12" customHeight="1" thickBot="1">
      <c r="A48" s="241" t="s">
        <v>159</v>
      </c>
      <c r="B48" s="195" t="s">
        <v>166</v>
      </c>
      <c r="C48" s="242"/>
      <c r="D48" s="242">
        <v>2004</v>
      </c>
      <c r="E48" s="365">
        <v>27896</v>
      </c>
    </row>
    <row r="49" spans="1:5" s="47" customFormat="1" ht="12" customHeight="1" thickBot="1">
      <c r="A49" s="232" t="s">
        <v>9</v>
      </c>
      <c r="B49" s="186" t="s">
        <v>278</v>
      </c>
      <c r="C49" s="245">
        <v>2017</v>
      </c>
      <c r="D49" s="245">
        <f>SUM(D50:D51)</f>
        <v>-11</v>
      </c>
      <c r="E49" s="373">
        <f>SUM(E50:E51)</f>
        <v>0</v>
      </c>
    </row>
    <row r="50" spans="1:5" s="47" customFormat="1" ht="12" customHeight="1">
      <c r="A50" s="236" t="s">
        <v>160</v>
      </c>
      <c r="B50" s="195" t="s">
        <v>110</v>
      </c>
      <c r="C50" s="248">
        <v>2017</v>
      </c>
      <c r="D50" s="248"/>
      <c r="E50" s="372"/>
    </row>
    <row r="51" spans="1:5" s="47" customFormat="1" ht="12" customHeight="1" thickBot="1">
      <c r="A51" s="234" t="s">
        <v>161</v>
      </c>
      <c r="B51" s="191" t="s">
        <v>200</v>
      </c>
      <c r="C51" s="192"/>
      <c r="D51" s="192">
        <v>-11</v>
      </c>
      <c r="E51" s="341"/>
    </row>
    <row r="52" spans="1:5" s="47" customFormat="1" ht="12" customHeight="1" thickBot="1">
      <c r="A52" s="232" t="s">
        <v>10</v>
      </c>
      <c r="B52" s="204" t="s">
        <v>172</v>
      </c>
      <c r="C52" s="245">
        <f>C5+C12+C16+C33+C46+C49</f>
        <v>200060</v>
      </c>
      <c r="D52" s="245">
        <f>D5+D12+D16+D33+D46+D49</f>
        <v>152448</v>
      </c>
      <c r="E52" s="373">
        <f>E5+E12+E16+E33+E46+E49</f>
        <v>426620</v>
      </c>
    </row>
    <row r="53" spans="1:5" s="47" customFormat="1" ht="12" customHeight="1">
      <c r="A53" s="239" t="s">
        <v>11</v>
      </c>
      <c r="B53" s="202" t="s">
        <v>173</v>
      </c>
      <c r="C53" s="294">
        <v>4731</v>
      </c>
      <c r="D53" s="294">
        <f>SUM(D54:D56)</f>
        <v>7147</v>
      </c>
      <c r="E53" s="294">
        <f>SUM(E54:E56)</f>
        <v>7757</v>
      </c>
    </row>
    <row r="54" spans="1:5" s="47" customFormat="1" ht="12" customHeight="1">
      <c r="A54" s="236" t="s">
        <v>162</v>
      </c>
      <c r="B54" s="205" t="s">
        <v>168</v>
      </c>
      <c r="C54" s="254">
        <v>4731</v>
      </c>
      <c r="D54" s="345">
        <v>7147</v>
      </c>
      <c r="E54" s="375">
        <v>7757</v>
      </c>
    </row>
    <row r="55" spans="1:5" s="47" customFormat="1" ht="12" customHeight="1">
      <c r="A55" s="236" t="s">
        <v>163</v>
      </c>
      <c r="B55" s="206" t="s">
        <v>169</v>
      </c>
      <c r="C55" s="255"/>
      <c r="D55" s="251"/>
      <c r="E55" s="344"/>
    </row>
    <row r="56" spans="1:5" s="47" customFormat="1" ht="12" customHeight="1" thickBot="1">
      <c r="A56" s="233" t="s">
        <v>12</v>
      </c>
      <c r="B56" s="190" t="s">
        <v>118</v>
      </c>
      <c r="C56" s="246"/>
      <c r="D56" s="246"/>
      <c r="E56" s="371"/>
    </row>
    <row r="57" spans="1:5" s="47" customFormat="1" ht="12" customHeight="1" thickBot="1">
      <c r="A57" s="232" t="s">
        <v>13</v>
      </c>
      <c r="B57" s="186" t="s">
        <v>120</v>
      </c>
      <c r="C57" s="244"/>
      <c r="D57" s="244"/>
      <c r="E57" s="370"/>
    </row>
    <row r="58" spans="1:5" s="47" customFormat="1" ht="12" customHeight="1" thickBot="1">
      <c r="A58" s="232" t="s">
        <v>14</v>
      </c>
      <c r="B58" s="186" t="s">
        <v>279</v>
      </c>
      <c r="C58" s="245">
        <v>204808</v>
      </c>
      <c r="D58" s="245">
        <f>D52+D53+D55+D56+D57</f>
        <v>159595</v>
      </c>
      <c r="E58" s="245">
        <f>E52+E53+E55+E56+E57</f>
        <v>434377</v>
      </c>
    </row>
    <row r="59" spans="1:5" s="52" customFormat="1" ht="12.75" customHeight="1">
      <c r="A59" s="160"/>
      <c r="B59" s="161"/>
      <c r="C59" s="51"/>
      <c r="D59" s="306"/>
      <c r="E59" s="306"/>
    </row>
    <row r="60" spans="1:5" s="52" customFormat="1" ht="12.75" customHeight="1">
      <c r="A60" s="160"/>
      <c r="B60" s="161"/>
      <c r="C60" s="51"/>
      <c r="D60" s="306"/>
      <c r="E60" s="306"/>
    </row>
    <row r="61" spans="1:5" s="52" customFormat="1" ht="12.75" customHeight="1">
      <c r="A61" s="160"/>
      <c r="B61" s="161"/>
      <c r="C61" s="51"/>
      <c r="D61" s="306"/>
      <c r="E61" s="306"/>
    </row>
    <row r="62" spans="1:5" s="52" customFormat="1" ht="12.75" customHeight="1">
      <c r="A62" s="160"/>
      <c r="B62" s="161"/>
      <c r="C62" s="51"/>
      <c r="D62" s="306"/>
      <c r="E62" s="306"/>
    </row>
    <row r="63" spans="1:5" s="52" customFormat="1" ht="12.75" customHeight="1">
      <c r="A63" s="160"/>
      <c r="B63" s="161"/>
      <c r="C63" s="51"/>
      <c r="D63" s="306"/>
      <c r="E63" s="306"/>
    </row>
    <row r="64" spans="1:5" ht="12.75" customHeight="1">
      <c r="A64" s="162"/>
      <c r="B64" s="162"/>
      <c r="C64" s="162"/>
      <c r="D64" s="307"/>
      <c r="E64" s="307"/>
    </row>
    <row r="65" spans="1:5" ht="16.5" customHeight="1">
      <c r="A65" s="163" t="s">
        <v>30</v>
      </c>
      <c r="B65" s="163"/>
      <c r="C65" s="163"/>
      <c r="D65" s="308"/>
      <c r="E65" s="308"/>
    </row>
    <row r="66" spans="1:5" ht="16.5" customHeight="1" thickBot="1">
      <c r="A66" s="164"/>
      <c r="B66" s="164"/>
      <c r="C66" s="164"/>
      <c r="D66" s="390" t="s">
        <v>43</v>
      </c>
      <c r="E66" s="390"/>
    </row>
    <row r="67" spans="1:5" ht="37.5" customHeight="1" thickBot="1">
      <c r="A67" s="181" t="s">
        <v>1</v>
      </c>
      <c r="B67" s="182" t="s">
        <v>31</v>
      </c>
      <c r="C67" s="177" t="s">
        <v>385</v>
      </c>
      <c r="D67" s="177" t="s">
        <v>386</v>
      </c>
      <c r="E67" s="367" t="s">
        <v>387</v>
      </c>
    </row>
    <row r="68" spans="1:5" s="180" customFormat="1" ht="12" customHeight="1" thickBot="1">
      <c r="A68" s="183">
        <v>1</v>
      </c>
      <c r="B68" s="184">
        <v>2</v>
      </c>
      <c r="C68" s="184">
        <v>3</v>
      </c>
      <c r="D68" s="184">
        <v>4</v>
      </c>
      <c r="E68" s="376">
        <v>5</v>
      </c>
    </row>
    <row r="69" spans="1:5" ht="12" customHeight="1" thickBot="1">
      <c r="A69" s="231" t="s">
        <v>3</v>
      </c>
      <c r="B69" s="208" t="s">
        <v>181</v>
      </c>
      <c r="C69" s="187">
        <v>133030</v>
      </c>
      <c r="D69" s="187">
        <f>SUM(D70:D76)</f>
        <v>141420</v>
      </c>
      <c r="E69" s="377">
        <f>SUM(E70:E76)</f>
        <v>168521</v>
      </c>
    </row>
    <row r="70" spans="1:5" ht="12" customHeight="1">
      <c r="A70" s="240" t="s">
        <v>174</v>
      </c>
      <c r="B70" s="203" t="s">
        <v>32</v>
      </c>
      <c r="C70" s="209">
        <v>42965</v>
      </c>
      <c r="D70" s="209">
        <v>22173</v>
      </c>
      <c r="E70" s="378">
        <v>19498</v>
      </c>
    </row>
    <row r="71" spans="1:5" ht="12" customHeight="1">
      <c r="A71" s="234" t="s">
        <v>175</v>
      </c>
      <c r="B71" s="191" t="s">
        <v>33</v>
      </c>
      <c r="C71" s="193">
        <v>10654</v>
      </c>
      <c r="D71" s="193">
        <v>5027</v>
      </c>
      <c r="E71" s="379">
        <v>5206</v>
      </c>
    </row>
    <row r="72" spans="1:5" ht="12" customHeight="1">
      <c r="A72" s="234" t="s">
        <v>176</v>
      </c>
      <c r="B72" s="191" t="s">
        <v>34</v>
      </c>
      <c r="C72" s="198">
        <v>35171</v>
      </c>
      <c r="D72" s="198">
        <v>44171</v>
      </c>
      <c r="E72" s="380">
        <v>32398</v>
      </c>
    </row>
    <row r="73" spans="1:5" ht="12" customHeight="1">
      <c r="A73" s="234" t="s">
        <v>177</v>
      </c>
      <c r="B73" s="210" t="s">
        <v>131</v>
      </c>
      <c r="C73" s="198">
        <v>1567</v>
      </c>
      <c r="D73" s="198"/>
      <c r="E73" s="380">
        <v>0</v>
      </c>
    </row>
    <row r="74" spans="1:5" ht="12" customHeight="1">
      <c r="A74" s="234" t="s">
        <v>178</v>
      </c>
      <c r="B74" s="211" t="s">
        <v>201</v>
      </c>
      <c r="C74" s="198">
        <v>38051</v>
      </c>
      <c r="D74" s="198">
        <v>65838</v>
      </c>
      <c r="E74" s="380">
        <v>108742</v>
      </c>
    </row>
    <row r="75" spans="1:5" ht="12" customHeight="1">
      <c r="A75" s="234" t="s">
        <v>179</v>
      </c>
      <c r="B75" s="191" t="s">
        <v>123</v>
      </c>
      <c r="C75" s="198">
        <v>4622</v>
      </c>
      <c r="D75" s="198">
        <v>4211</v>
      </c>
      <c r="E75" s="380">
        <v>2677</v>
      </c>
    </row>
    <row r="76" spans="1:5" ht="12" customHeight="1" thickBot="1">
      <c r="A76" s="234" t="s">
        <v>180</v>
      </c>
      <c r="B76" s="212" t="s">
        <v>35</v>
      </c>
      <c r="C76" s="198"/>
      <c r="D76" s="198"/>
      <c r="E76" s="380"/>
    </row>
    <row r="77" spans="1:5" ht="12" customHeight="1" thickBot="1">
      <c r="A77" s="232" t="s">
        <v>4</v>
      </c>
      <c r="B77" s="213" t="s">
        <v>187</v>
      </c>
      <c r="C77" s="189">
        <v>5084</v>
      </c>
      <c r="D77" s="189">
        <f>SUM(D78:D82)</f>
        <v>9180</v>
      </c>
      <c r="E77" s="381">
        <f>SUM(E78:E82)</f>
        <v>230600</v>
      </c>
    </row>
    <row r="78" spans="1:5" ht="12" customHeight="1">
      <c r="A78" s="236" t="s">
        <v>182</v>
      </c>
      <c r="B78" s="195" t="s">
        <v>121</v>
      </c>
      <c r="C78" s="196">
        <v>425</v>
      </c>
      <c r="D78" s="196">
        <v>5033</v>
      </c>
      <c r="E78" s="382">
        <v>24919</v>
      </c>
    </row>
    <row r="79" spans="1:5" ht="12" customHeight="1">
      <c r="A79" s="236" t="s">
        <v>183</v>
      </c>
      <c r="B79" s="191" t="s">
        <v>139</v>
      </c>
      <c r="C79" s="193">
        <v>4659</v>
      </c>
      <c r="D79" s="193">
        <v>4147</v>
      </c>
      <c r="E79" s="379">
        <v>205681</v>
      </c>
    </row>
    <row r="80" spans="1:5" ht="12" customHeight="1">
      <c r="A80" s="236" t="s">
        <v>184</v>
      </c>
      <c r="B80" s="191" t="s">
        <v>202</v>
      </c>
      <c r="C80" s="193"/>
      <c r="D80" s="193"/>
      <c r="E80" s="379"/>
    </row>
    <row r="81" spans="1:5" ht="12" customHeight="1">
      <c r="A81" s="236" t="s">
        <v>185</v>
      </c>
      <c r="B81" s="191" t="s">
        <v>122</v>
      </c>
      <c r="C81" s="193"/>
      <c r="D81" s="193"/>
      <c r="E81" s="379"/>
    </row>
    <row r="82" spans="1:5" ht="12" customHeight="1" thickBot="1">
      <c r="A82" s="237" t="s">
        <v>186</v>
      </c>
      <c r="B82" s="212" t="s">
        <v>203</v>
      </c>
      <c r="C82" s="198">
        <v>0</v>
      </c>
      <c r="D82" s="198"/>
      <c r="E82" s="380"/>
    </row>
    <row r="83" spans="1:5" ht="12" customHeight="1" thickBot="1">
      <c r="A83" s="232" t="s">
        <v>6</v>
      </c>
      <c r="B83" s="213" t="s">
        <v>188</v>
      </c>
      <c r="C83" s="189">
        <f>SUM(C84:C86)</f>
        <v>0</v>
      </c>
      <c r="D83" s="189">
        <f>SUM(D84:D86)</f>
        <v>0</v>
      </c>
      <c r="E83" s="381">
        <f>SUM(E84:E86)</f>
        <v>12452</v>
      </c>
    </row>
    <row r="84" spans="1:5" ht="12" customHeight="1">
      <c r="A84" s="236" t="s">
        <v>152</v>
      </c>
      <c r="B84" s="195" t="s">
        <v>56</v>
      </c>
      <c r="C84" s="196"/>
      <c r="D84" s="196"/>
      <c r="E84" s="382">
        <v>3094</v>
      </c>
    </row>
    <row r="85" spans="1:5" ht="12" customHeight="1">
      <c r="A85" s="234" t="s">
        <v>153</v>
      </c>
      <c r="B85" s="191" t="s">
        <v>250</v>
      </c>
      <c r="C85" s="193"/>
      <c r="D85" s="193"/>
      <c r="E85" s="379"/>
    </row>
    <row r="86" spans="1:5" ht="12" customHeight="1" thickBot="1">
      <c r="A86" s="237" t="s">
        <v>154</v>
      </c>
      <c r="B86" s="191" t="s">
        <v>204</v>
      </c>
      <c r="C86" s="198"/>
      <c r="D86" s="198"/>
      <c r="E86" s="380">
        <v>9358</v>
      </c>
    </row>
    <row r="87" spans="1:5" ht="12" customHeight="1" thickBot="1">
      <c r="A87" s="232" t="s">
        <v>7</v>
      </c>
      <c r="B87" s="213" t="s">
        <v>142</v>
      </c>
      <c r="C87" s="188">
        <v>1262</v>
      </c>
      <c r="D87" s="188"/>
      <c r="E87" s="383"/>
    </row>
    <row r="88" spans="1:5" ht="12" customHeight="1" thickBot="1">
      <c r="A88" s="232" t="s">
        <v>8</v>
      </c>
      <c r="B88" s="213" t="s">
        <v>143</v>
      </c>
      <c r="C88" s="188">
        <v>0</v>
      </c>
      <c r="D88" s="188"/>
      <c r="E88" s="383"/>
    </row>
    <row r="89" spans="1:5" ht="12" customHeight="1" thickBot="1">
      <c r="A89" s="232" t="s">
        <v>9</v>
      </c>
      <c r="B89" s="213" t="s">
        <v>251</v>
      </c>
      <c r="C89" s="188">
        <v>7456</v>
      </c>
      <c r="D89" s="188"/>
      <c r="E89" s="383">
        <v>22804</v>
      </c>
    </row>
    <row r="90" spans="1:5" ht="12" customHeight="1" thickBot="1">
      <c r="A90" s="232" t="s">
        <v>10</v>
      </c>
      <c r="B90" s="213" t="s">
        <v>280</v>
      </c>
      <c r="C90" s="189">
        <v>58349</v>
      </c>
      <c r="D90" s="189">
        <f>SUM(D91:D92)</f>
        <v>357</v>
      </c>
      <c r="E90" s="381">
        <f>SUM(E91:E92)</f>
        <v>0</v>
      </c>
    </row>
    <row r="91" spans="1:5" ht="12" customHeight="1">
      <c r="A91" s="236" t="s">
        <v>164</v>
      </c>
      <c r="B91" s="195" t="s">
        <v>117</v>
      </c>
      <c r="C91" s="196">
        <v>50893</v>
      </c>
      <c r="D91" s="196"/>
      <c r="E91" s="382"/>
    </row>
    <row r="92" spans="1:5" ht="12" customHeight="1" thickBot="1">
      <c r="A92" s="237" t="s">
        <v>165</v>
      </c>
      <c r="B92" s="212" t="s">
        <v>205</v>
      </c>
      <c r="C92" s="198">
        <v>-2602</v>
      </c>
      <c r="D92" s="198">
        <v>357</v>
      </c>
      <c r="E92" s="380"/>
    </row>
    <row r="93" spans="1:6" ht="12" customHeight="1" thickBot="1">
      <c r="A93" s="232" t="s">
        <v>27</v>
      </c>
      <c r="B93" s="213" t="s">
        <v>281</v>
      </c>
      <c r="C93" s="189">
        <v>195123</v>
      </c>
      <c r="D93" s="189">
        <f>D69+D77+D83+D87+D88+D89+D90</f>
        <v>150957</v>
      </c>
      <c r="E93" s="189">
        <f>E69+E77+E83+E87+E88+E89+E90</f>
        <v>434377</v>
      </c>
      <c r="F93" s="302"/>
    </row>
    <row r="94" ht="15.75">
      <c r="A94" s="61"/>
    </row>
  </sheetData>
  <sheetProtection/>
  <mergeCells count="2">
    <mergeCell ref="D2:E2"/>
    <mergeCell ref="D66:E66"/>
  </mergeCells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&amp;11SIÓAGÁRD KÖZSÉG ÖNKORMÁNYZATA
2013. ÉVI KÖLTSÉGVETÉSÉNEK PÉNZÜGYI MÉRLEGE&amp;10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="75" zoomScaleNormal="75" zoomScalePageLayoutView="0" workbookViewId="0" topLeftCell="A1">
      <selection activeCell="Q19" sqref="Q19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36" t="s">
        <v>401</v>
      </c>
      <c r="B1" s="33"/>
      <c r="C1" s="33"/>
      <c r="D1" s="33"/>
    </row>
    <row r="2" spans="1:4" s="34" customFormat="1" ht="27.75" customHeight="1" thickBot="1">
      <c r="A2" s="42"/>
      <c r="B2" s="42"/>
      <c r="C2" s="42"/>
      <c r="D2" s="42"/>
    </row>
    <row r="3" spans="1:4" s="39" customFormat="1" ht="24" customHeight="1">
      <c r="A3" s="391" t="s">
        <v>38</v>
      </c>
      <c r="B3" s="391" t="s">
        <v>140</v>
      </c>
      <c r="C3" s="391" t="s">
        <v>144</v>
      </c>
      <c r="D3" s="391" t="s">
        <v>141</v>
      </c>
    </row>
    <row r="4" spans="1:4" s="35" customFormat="1" ht="16.5" customHeight="1">
      <c r="A4" s="392"/>
      <c r="B4" s="392"/>
      <c r="C4" s="392"/>
      <c r="D4" s="392"/>
    </row>
    <row r="5" spans="1:4" s="37" customFormat="1" ht="13.5" customHeight="1" thickBot="1">
      <c r="A5" s="392"/>
      <c r="B5" s="393"/>
      <c r="C5" s="393"/>
      <c r="D5" s="393"/>
    </row>
    <row r="6" spans="1:4" s="35" customFormat="1" ht="16.5" customHeight="1" thickBot="1">
      <c r="A6" s="393"/>
      <c r="B6" s="40" t="s">
        <v>40</v>
      </c>
      <c r="C6" s="41" t="s">
        <v>39</v>
      </c>
      <c r="D6" s="41" t="s">
        <v>41</v>
      </c>
    </row>
    <row r="7" spans="1:4" s="38" customFormat="1" ht="13.5" thickBot="1">
      <c r="A7" s="66">
        <v>1</v>
      </c>
      <c r="B7" s="67">
        <v>2</v>
      </c>
      <c r="C7" s="67">
        <v>3</v>
      </c>
      <c r="D7" s="67">
        <v>4</v>
      </c>
    </row>
    <row r="8" spans="1:4" ht="20.25" customHeight="1">
      <c r="A8" s="48" t="s">
        <v>344</v>
      </c>
      <c r="B8" s="332"/>
      <c r="C8" s="332"/>
      <c r="D8" s="333">
        <f>SUM(D10:D16)</f>
        <v>10932</v>
      </c>
    </row>
    <row r="9" spans="1:4" ht="15.75">
      <c r="A9" s="49" t="s">
        <v>355</v>
      </c>
      <c r="B9" s="334"/>
      <c r="C9" s="334"/>
      <c r="D9" s="333">
        <v>0</v>
      </c>
    </row>
    <row r="10" spans="1:4" ht="31.5">
      <c r="A10" s="49" t="s">
        <v>356</v>
      </c>
      <c r="B10" s="334"/>
      <c r="C10" s="334"/>
      <c r="D10" s="333">
        <v>2326</v>
      </c>
    </row>
    <row r="11" spans="1:4" ht="15.75">
      <c r="A11" s="49" t="s">
        <v>357</v>
      </c>
      <c r="B11" s="334"/>
      <c r="C11" s="334"/>
      <c r="D11" s="333">
        <v>3228</v>
      </c>
    </row>
    <row r="12" spans="1:4" ht="15.75">
      <c r="A12" s="49" t="s">
        <v>358</v>
      </c>
      <c r="B12" s="334"/>
      <c r="C12" s="334"/>
      <c r="D12" s="333">
        <v>434</v>
      </c>
    </row>
    <row r="13" spans="1:4" ht="15.75">
      <c r="A13" s="49" t="s">
        <v>359</v>
      </c>
      <c r="B13" s="334"/>
      <c r="C13" s="334"/>
      <c r="D13" s="333">
        <v>2329</v>
      </c>
    </row>
    <row r="14" spans="1:4" ht="15.75">
      <c r="A14" s="49" t="s">
        <v>360</v>
      </c>
      <c r="B14" s="334"/>
      <c r="C14" s="334"/>
      <c r="D14" s="333">
        <v>-1395</v>
      </c>
    </row>
    <row r="15" spans="1:4" ht="15.75">
      <c r="A15" s="49" t="s">
        <v>206</v>
      </c>
      <c r="B15" s="334"/>
      <c r="C15" s="334"/>
      <c r="D15" s="333">
        <v>10</v>
      </c>
    </row>
    <row r="16" spans="1:4" ht="15.75">
      <c r="A16" s="49" t="s">
        <v>361</v>
      </c>
      <c r="B16" s="334"/>
      <c r="C16" s="334"/>
      <c r="D16" s="333">
        <v>4000</v>
      </c>
    </row>
    <row r="17" spans="1:4" ht="15.75">
      <c r="A17" s="49" t="s">
        <v>397</v>
      </c>
      <c r="B17" s="334"/>
      <c r="C17" s="334"/>
      <c r="D17" s="333">
        <v>77245</v>
      </c>
    </row>
    <row r="18" spans="1:4" ht="15.75">
      <c r="A18" s="49" t="s">
        <v>398</v>
      </c>
      <c r="B18" s="334"/>
      <c r="C18" s="334"/>
      <c r="D18" s="333">
        <v>8456</v>
      </c>
    </row>
    <row r="19" spans="1:4" ht="15.75">
      <c r="A19" s="49" t="s">
        <v>399</v>
      </c>
      <c r="B19" s="335">
        <v>3.42</v>
      </c>
      <c r="C19" s="334">
        <v>1632000</v>
      </c>
      <c r="D19" s="333">
        <f>B19*C19/1000</f>
        <v>5581.44</v>
      </c>
    </row>
    <row r="20" spans="1:4" ht="15.75">
      <c r="A20" s="49" t="s">
        <v>292</v>
      </c>
      <c r="B20" s="334">
        <v>33</v>
      </c>
      <c r="C20" s="334">
        <v>55360</v>
      </c>
      <c r="D20" s="333">
        <f>B20*C20/1000</f>
        <v>1826.88</v>
      </c>
    </row>
    <row r="21" spans="1:4" ht="15.75">
      <c r="A21" s="49" t="s">
        <v>207</v>
      </c>
      <c r="B21" s="334"/>
      <c r="C21" s="334"/>
      <c r="D21" s="333">
        <v>1107</v>
      </c>
    </row>
    <row r="22" spans="1:4" ht="15.75">
      <c r="A22" s="49" t="s">
        <v>400</v>
      </c>
      <c r="B22" s="334"/>
      <c r="C22" s="334"/>
      <c r="D22" s="333">
        <v>1324</v>
      </c>
    </row>
    <row r="23" spans="1:4" ht="15.75">
      <c r="A23" s="49" t="s">
        <v>292</v>
      </c>
      <c r="B23" s="334"/>
      <c r="C23" s="334"/>
      <c r="D23" s="333"/>
    </row>
    <row r="24" spans="1:4" ht="31.5">
      <c r="A24" s="49" t="s">
        <v>377</v>
      </c>
      <c r="B24" s="334"/>
      <c r="C24" s="334"/>
      <c r="D24" s="333">
        <v>1509</v>
      </c>
    </row>
    <row r="25" spans="1:4" ht="15.75">
      <c r="A25" s="49"/>
      <c r="B25" s="334"/>
      <c r="C25" s="334"/>
      <c r="D25" s="333">
        <f>B25*C25/1000</f>
        <v>0</v>
      </c>
    </row>
    <row r="26" spans="1:4" ht="15.75">
      <c r="A26" s="49"/>
      <c r="B26" s="334"/>
      <c r="C26" s="334"/>
      <c r="D26" s="333">
        <f>B26*C26/1000</f>
        <v>0</v>
      </c>
    </row>
    <row r="27" spans="1:4" ht="15.75">
      <c r="A27" s="49"/>
      <c r="B27" s="334"/>
      <c r="C27" s="334"/>
      <c r="D27" s="333">
        <f>B27*C27/1000</f>
        <v>0</v>
      </c>
    </row>
    <row r="28" spans="1:4" ht="15.75">
      <c r="A28" s="49"/>
      <c r="B28" s="334"/>
      <c r="C28" s="334"/>
      <c r="D28" s="333">
        <f>B28*C28/1000</f>
        <v>0</v>
      </c>
    </row>
    <row r="29" spans="1:4" ht="16.5" thickBot="1">
      <c r="A29" s="50"/>
      <c r="B29" s="336"/>
      <c r="C29" s="336"/>
      <c r="D29" s="338">
        <f>B29*C29/1000</f>
        <v>0</v>
      </c>
    </row>
    <row r="30" spans="1:4" s="45" customFormat="1" ht="19.5" customHeight="1" thickBot="1">
      <c r="A30" s="172" t="s">
        <v>42</v>
      </c>
      <c r="B30" s="337"/>
      <c r="C30" s="337"/>
      <c r="D30" s="339">
        <f>SUM(D8+D17+D18+D19+D20+D21+D22+D15+D24)</f>
        <v>107991.32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90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E22" sqref="E22"/>
    </sheetView>
  </sheetViews>
  <sheetFormatPr defaultColWidth="9.00390625" defaultRowHeight="12.75"/>
  <cols>
    <col min="1" max="1" width="27.12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39.75" customHeight="1">
      <c r="A1" s="23" t="s">
        <v>62</v>
      </c>
      <c r="B1" s="22"/>
      <c r="C1" s="22"/>
      <c r="D1" s="22"/>
      <c r="E1" s="22"/>
      <c r="F1" s="22"/>
      <c r="G1" s="22"/>
      <c r="H1" s="22"/>
    </row>
    <row r="2" ht="14.25" thickBot="1">
      <c r="H2" s="68" t="s">
        <v>63</v>
      </c>
    </row>
    <row r="3" spans="1:8" ht="24" customHeight="1" thickBot="1">
      <c r="A3" s="71" t="s">
        <v>44</v>
      </c>
      <c r="B3" s="72"/>
      <c r="C3" s="72"/>
      <c r="D3" s="72"/>
      <c r="E3" s="71" t="s">
        <v>52</v>
      </c>
      <c r="F3" s="72"/>
      <c r="G3" s="72"/>
      <c r="H3" s="73"/>
    </row>
    <row r="4" spans="1:8" s="15" customFormat="1" ht="35.25" customHeight="1" thickBot="1">
      <c r="A4" s="24" t="s">
        <v>64</v>
      </c>
      <c r="B4" s="177" t="s">
        <v>385</v>
      </c>
      <c r="C4" s="177" t="s">
        <v>386</v>
      </c>
      <c r="D4" s="367" t="s">
        <v>387</v>
      </c>
      <c r="E4" s="24" t="s">
        <v>64</v>
      </c>
      <c r="F4" s="177" t="s">
        <v>385</v>
      </c>
      <c r="G4" s="177" t="s">
        <v>386</v>
      </c>
      <c r="H4" s="367" t="s">
        <v>387</v>
      </c>
    </row>
    <row r="5" spans="1:8" ht="18" customHeight="1">
      <c r="A5" s="165" t="s">
        <v>65</v>
      </c>
      <c r="B5" s="310">
        <v>19769</v>
      </c>
      <c r="C5" s="74">
        <v>17401</v>
      </c>
      <c r="D5" s="75">
        <v>21422</v>
      </c>
      <c r="E5" s="88" t="s">
        <v>66</v>
      </c>
      <c r="F5" s="310">
        <v>20953</v>
      </c>
      <c r="G5" s="74">
        <v>22173</v>
      </c>
      <c r="H5" s="76">
        <v>19498</v>
      </c>
    </row>
    <row r="6" spans="1:8" ht="27.75" customHeight="1">
      <c r="A6" s="166" t="s">
        <v>145</v>
      </c>
      <c r="B6" s="311">
        <v>63121</v>
      </c>
      <c r="C6" s="77">
        <v>36846</v>
      </c>
      <c r="D6" s="78">
        <v>30800</v>
      </c>
      <c r="E6" s="85" t="s">
        <v>67</v>
      </c>
      <c r="F6" s="311">
        <v>5025</v>
      </c>
      <c r="G6" s="77">
        <v>5027</v>
      </c>
      <c r="H6" s="79">
        <v>5206</v>
      </c>
    </row>
    <row r="7" spans="1:8" ht="18" customHeight="1">
      <c r="A7" s="166" t="s">
        <v>124</v>
      </c>
      <c r="B7" s="312">
        <v>275</v>
      </c>
      <c r="C7" s="77">
        <v>58254</v>
      </c>
      <c r="D7" s="78">
        <v>107991</v>
      </c>
      <c r="E7" s="85" t="s">
        <v>68</v>
      </c>
      <c r="F7" s="311">
        <v>34212</v>
      </c>
      <c r="G7" s="77">
        <v>44171</v>
      </c>
      <c r="H7" s="79">
        <v>32398</v>
      </c>
    </row>
    <row r="8" spans="1:8" ht="18" customHeight="1">
      <c r="A8" s="166" t="s">
        <v>208</v>
      </c>
      <c r="B8" s="313">
        <v>33706</v>
      </c>
      <c r="C8" s="77">
        <v>37319</v>
      </c>
      <c r="D8" s="78">
        <v>15051</v>
      </c>
      <c r="E8" s="86" t="s">
        <v>131</v>
      </c>
      <c r="F8" s="311">
        <v>1270</v>
      </c>
      <c r="G8" s="77"/>
      <c r="H8" s="79">
        <v>0</v>
      </c>
    </row>
    <row r="9" spans="1:8" ht="22.5" customHeight="1">
      <c r="A9" s="166" t="s">
        <v>50</v>
      </c>
      <c r="B9" s="311">
        <v>21330</v>
      </c>
      <c r="C9" s="77"/>
      <c r="D9" s="78"/>
      <c r="E9" s="85" t="s">
        <v>209</v>
      </c>
      <c r="F9" s="311">
        <v>38051</v>
      </c>
      <c r="G9" s="77">
        <v>65838</v>
      </c>
      <c r="H9" s="79">
        <v>108742</v>
      </c>
    </row>
    <row r="10" spans="1:8" ht="18" customHeight="1">
      <c r="A10" s="166" t="s">
        <v>293</v>
      </c>
      <c r="B10" s="311"/>
      <c r="C10" s="77"/>
      <c r="D10" s="78"/>
      <c r="E10" s="85" t="s">
        <v>69</v>
      </c>
      <c r="F10" s="311">
        <v>4622</v>
      </c>
      <c r="G10" s="77">
        <v>4211</v>
      </c>
      <c r="H10" s="79">
        <v>2677</v>
      </c>
    </row>
    <row r="11" spans="1:8" ht="26.25" customHeight="1">
      <c r="A11" s="166" t="s">
        <v>114</v>
      </c>
      <c r="B11" s="311">
        <v>2017</v>
      </c>
      <c r="C11" s="77"/>
      <c r="D11" s="78"/>
      <c r="E11" s="85" t="s">
        <v>294</v>
      </c>
      <c r="F11" s="311"/>
      <c r="G11" s="77"/>
      <c r="H11" s="79"/>
    </row>
    <row r="12" spans="1:8" ht="18" customHeight="1">
      <c r="A12" s="166" t="s">
        <v>134</v>
      </c>
      <c r="B12" s="311">
        <v>4514</v>
      </c>
      <c r="C12" s="77">
        <v>7147</v>
      </c>
      <c r="D12" s="78"/>
      <c r="E12" s="85" t="s">
        <v>70</v>
      </c>
      <c r="F12" s="311"/>
      <c r="G12" s="77"/>
      <c r="H12" s="79">
        <v>1331</v>
      </c>
    </row>
    <row r="13" spans="1:8" ht="24" customHeight="1">
      <c r="A13" s="87" t="s">
        <v>318</v>
      </c>
      <c r="B13" s="314">
        <v>17</v>
      </c>
      <c r="C13" s="77">
        <v>-11</v>
      </c>
      <c r="D13" s="78"/>
      <c r="E13" s="85" t="s">
        <v>189</v>
      </c>
      <c r="F13" s="311">
        <v>28456</v>
      </c>
      <c r="G13" s="77"/>
      <c r="H13" s="79"/>
    </row>
    <row r="14" spans="1:8" ht="18" customHeight="1">
      <c r="A14" s="87" t="s">
        <v>334</v>
      </c>
      <c r="B14" s="77"/>
      <c r="C14" s="77"/>
      <c r="D14" s="78"/>
      <c r="E14" s="85" t="s">
        <v>116</v>
      </c>
      <c r="F14" s="314">
        <v>-2414</v>
      </c>
      <c r="G14" s="77"/>
      <c r="H14" s="79"/>
    </row>
    <row r="15" spans="1:8" ht="18" customHeight="1">
      <c r="A15" s="87"/>
      <c r="B15" s="77"/>
      <c r="C15" s="77"/>
      <c r="D15" s="78"/>
      <c r="E15" s="87" t="s">
        <v>319</v>
      </c>
      <c r="F15" s="77">
        <v>7456</v>
      </c>
      <c r="G15" s="77">
        <v>357</v>
      </c>
      <c r="H15" s="79"/>
    </row>
    <row r="16" spans="1:8" ht="18" customHeight="1">
      <c r="A16" s="87"/>
      <c r="B16" s="77"/>
      <c r="C16" s="77"/>
      <c r="D16" s="78"/>
      <c r="E16" s="87" t="s">
        <v>335</v>
      </c>
      <c r="F16" s="77">
        <v>34</v>
      </c>
      <c r="G16" s="77"/>
      <c r="H16" s="79"/>
    </row>
    <row r="17" spans="1:8" ht="18" customHeight="1">
      <c r="A17" s="87"/>
      <c r="B17" s="77"/>
      <c r="C17" s="77"/>
      <c r="D17" s="78"/>
      <c r="E17" s="87" t="s">
        <v>337</v>
      </c>
      <c r="F17" s="77">
        <v>4500</v>
      </c>
      <c r="G17" s="77"/>
      <c r="H17" s="79"/>
    </row>
    <row r="18" spans="1:8" ht="18" customHeight="1">
      <c r="A18" s="87"/>
      <c r="B18" s="77"/>
      <c r="C18" s="77"/>
      <c r="D18" s="78"/>
      <c r="E18" s="87"/>
      <c r="F18" s="77"/>
      <c r="G18" s="77"/>
      <c r="H18" s="79"/>
    </row>
    <row r="19" spans="1:8" ht="18" customHeight="1">
      <c r="A19" s="87"/>
      <c r="B19" s="77"/>
      <c r="C19" s="77"/>
      <c r="D19" s="78"/>
      <c r="E19" s="87"/>
      <c r="F19" s="77"/>
      <c r="G19" s="77"/>
      <c r="H19" s="79"/>
    </row>
    <row r="20" spans="1:8" ht="18" customHeight="1" thickBot="1">
      <c r="A20" s="81"/>
      <c r="B20" s="82"/>
      <c r="C20" s="82"/>
      <c r="D20" s="83"/>
      <c r="E20" s="89"/>
      <c r="F20" s="82"/>
      <c r="G20" s="82"/>
      <c r="H20" s="84"/>
    </row>
    <row r="21" spans="1:8" ht="18" customHeight="1" thickBot="1">
      <c r="A21" s="133" t="s">
        <v>71</v>
      </c>
      <c r="B21" s="134">
        <f>SUM(B5:B20)</f>
        <v>144749</v>
      </c>
      <c r="C21" s="134">
        <f>SUM(C5:C20)</f>
        <v>156956</v>
      </c>
      <c r="D21" s="134">
        <f>SUM(D5:D20)</f>
        <v>175264</v>
      </c>
      <c r="E21" s="133" t="s">
        <v>71</v>
      </c>
      <c r="F21" s="134">
        <f>SUM(F5:F20)</f>
        <v>142165</v>
      </c>
      <c r="G21" s="134">
        <f>SUM(G5:G20)</f>
        <v>141777</v>
      </c>
      <c r="H21" s="135">
        <f>SUM(H5:H20)</f>
        <v>169852</v>
      </c>
    </row>
    <row r="22" spans="1:8" ht="18" customHeight="1" thickBot="1">
      <c r="A22" s="136" t="s">
        <v>72</v>
      </c>
      <c r="B22" s="137" t="str">
        <f>IF(((F21-B21)&gt;0),F21-B21,"----")</f>
        <v>----</v>
      </c>
      <c r="C22" s="137" t="str">
        <f>IF(((G21-C21)&gt;0),G21-C21,"----")</f>
        <v>----</v>
      </c>
      <c r="D22" s="137" t="str">
        <f>IF(((H21-D21)&gt;0),H21-D21,"----")</f>
        <v>----</v>
      </c>
      <c r="E22" s="136" t="s">
        <v>73</v>
      </c>
      <c r="F22" s="315">
        <f>IF(((B21-F21)&gt;0),B21-F21,"----")</f>
        <v>2584</v>
      </c>
      <c r="G22" s="137">
        <f>IF(((C21-G21)&gt;0),C21-G21,"----")</f>
        <v>15179</v>
      </c>
      <c r="H22" s="138">
        <f>IF(((D21-H21)&gt;0),D21-H21,"----")</f>
        <v>5412</v>
      </c>
    </row>
  </sheetData>
  <sheetProtection/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7">
      <selection activeCell="E25" sqref="E25"/>
    </sheetView>
  </sheetViews>
  <sheetFormatPr defaultColWidth="9.00390625" defaultRowHeight="12.75"/>
  <cols>
    <col min="1" max="1" width="27.37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47.25" customHeight="1">
      <c r="A1" s="23" t="s">
        <v>74</v>
      </c>
      <c r="B1" s="22"/>
      <c r="C1" s="22"/>
      <c r="D1" s="22"/>
      <c r="E1" s="22"/>
      <c r="F1" s="22"/>
      <c r="G1" s="22"/>
      <c r="H1" s="22"/>
    </row>
    <row r="2" ht="14.25" thickBot="1">
      <c r="H2" s="68" t="s">
        <v>63</v>
      </c>
    </row>
    <row r="3" spans="1:8" ht="24" customHeight="1" thickBot="1">
      <c r="A3" s="71" t="s">
        <v>44</v>
      </c>
      <c r="B3" s="72"/>
      <c r="C3" s="72"/>
      <c r="D3" s="72"/>
      <c r="E3" s="71" t="s">
        <v>52</v>
      </c>
      <c r="F3" s="72"/>
      <c r="G3" s="72"/>
      <c r="H3" s="73"/>
    </row>
    <row r="4" spans="1:8" s="15" customFormat="1" ht="35.25" customHeight="1" thickBot="1">
      <c r="A4" s="24" t="s">
        <v>64</v>
      </c>
      <c r="B4" s="177" t="s">
        <v>385</v>
      </c>
      <c r="C4" s="177" t="s">
        <v>386</v>
      </c>
      <c r="D4" s="367" t="s">
        <v>387</v>
      </c>
      <c r="E4" s="24" t="s">
        <v>64</v>
      </c>
      <c r="F4" s="177" t="s">
        <v>385</v>
      </c>
      <c r="G4" s="177" t="s">
        <v>386</v>
      </c>
      <c r="H4" s="367" t="s">
        <v>387</v>
      </c>
    </row>
    <row r="5" spans="1:8" ht="27.75" customHeight="1">
      <c r="A5" s="167" t="s">
        <v>112</v>
      </c>
      <c r="B5" s="75">
        <v>50</v>
      </c>
      <c r="C5" s="74"/>
      <c r="D5" s="74"/>
      <c r="E5" s="346" t="s">
        <v>121</v>
      </c>
      <c r="F5" s="348"/>
      <c r="G5" s="347">
        <v>5033</v>
      </c>
      <c r="H5" s="76">
        <v>24919</v>
      </c>
    </row>
    <row r="6" spans="1:8" ht="27.75" customHeight="1">
      <c r="A6" s="166" t="s">
        <v>111</v>
      </c>
      <c r="B6" s="78">
        <v>6577</v>
      </c>
      <c r="C6" s="77"/>
      <c r="D6" s="77"/>
      <c r="E6" s="166" t="s">
        <v>147</v>
      </c>
      <c r="F6" s="75">
        <v>425</v>
      </c>
      <c r="G6" s="77">
        <v>4147</v>
      </c>
      <c r="H6" s="79">
        <v>205681</v>
      </c>
    </row>
    <row r="7" spans="1:8" ht="27.75" customHeight="1">
      <c r="A7" s="166" t="s">
        <v>113</v>
      </c>
      <c r="B7" s="78">
        <v>4</v>
      </c>
      <c r="C7" s="77"/>
      <c r="D7" s="77"/>
      <c r="E7" s="166" t="s">
        <v>210</v>
      </c>
      <c r="F7" s="78">
        <v>4659</v>
      </c>
      <c r="G7" s="77"/>
      <c r="H7" s="79">
        <v>22804</v>
      </c>
    </row>
    <row r="8" spans="1:8" ht="21" customHeight="1">
      <c r="A8" s="166" t="s">
        <v>146</v>
      </c>
      <c r="B8" s="78"/>
      <c r="C8" s="77"/>
      <c r="D8" s="77"/>
      <c r="E8" s="166" t="s">
        <v>122</v>
      </c>
      <c r="F8" s="78"/>
      <c r="G8" s="77"/>
      <c r="H8" s="79"/>
    </row>
    <row r="9" spans="1:8" ht="21" customHeight="1">
      <c r="A9" s="166" t="s">
        <v>49</v>
      </c>
      <c r="B9" s="78">
        <v>48446</v>
      </c>
      <c r="C9" s="77"/>
      <c r="D9" s="77"/>
      <c r="E9" s="166" t="s">
        <v>75</v>
      </c>
      <c r="F9" s="78"/>
      <c r="G9" s="77"/>
      <c r="H9" s="79">
        <v>9358</v>
      </c>
    </row>
    <row r="10" spans="1:8" ht="25.5" customHeight="1">
      <c r="A10" s="166" t="s">
        <v>336</v>
      </c>
      <c r="B10" s="78"/>
      <c r="C10" s="77"/>
      <c r="D10" s="78"/>
      <c r="E10" s="166" t="s">
        <v>135</v>
      </c>
      <c r="F10" s="78">
        <v>1228</v>
      </c>
      <c r="G10" s="77"/>
      <c r="H10" s="79"/>
    </row>
    <row r="11" spans="1:8" ht="24.75" customHeight="1">
      <c r="A11" s="166" t="s">
        <v>424</v>
      </c>
      <c r="B11" s="78"/>
      <c r="C11" s="77"/>
      <c r="D11" s="77">
        <v>27896</v>
      </c>
      <c r="E11" s="166" t="s">
        <v>149</v>
      </c>
      <c r="F11" s="78">
        <v>0</v>
      </c>
      <c r="G11" s="77"/>
      <c r="H11" s="79">
        <v>1763</v>
      </c>
    </row>
    <row r="12" spans="1:8" ht="27.75" customHeight="1">
      <c r="A12" s="166" t="s">
        <v>320</v>
      </c>
      <c r="B12" s="78">
        <v>4729</v>
      </c>
      <c r="C12" s="77">
        <v>2639</v>
      </c>
      <c r="D12" s="77">
        <v>23773</v>
      </c>
      <c r="E12" s="87" t="s">
        <v>211</v>
      </c>
      <c r="F12" s="78"/>
      <c r="G12" s="77"/>
      <c r="H12" s="79"/>
    </row>
    <row r="13" spans="1:8" ht="21" customHeight="1">
      <c r="A13" s="166" t="s">
        <v>50</v>
      </c>
      <c r="B13" s="78"/>
      <c r="C13" s="77"/>
      <c r="D13" s="77">
        <v>199687</v>
      </c>
      <c r="E13" s="87" t="s">
        <v>212</v>
      </c>
      <c r="F13" s="78">
        <v>46393</v>
      </c>
      <c r="G13" s="77"/>
      <c r="H13" s="79"/>
    </row>
    <row r="14" spans="1:8" ht="21" customHeight="1">
      <c r="A14" s="166" t="s">
        <v>341</v>
      </c>
      <c r="B14" s="78"/>
      <c r="C14" s="77"/>
      <c r="D14" s="77"/>
      <c r="E14" s="87"/>
      <c r="F14" s="78"/>
      <c r="G14" s="77"/>
      <c r="H14" s="79"/>
    </row>
    <row r="15" spans="1:8" ht="21" customHeight="1" thickBot="1">
      <c r="A15" s="166" t="s">
        <v>134</v>
      </c>
      <c r="B15" s="78"/>
      <c r="C15" s="77"/>
      <c r="D15" s="77">
        <v>7757</v>
      </c>
      <c r="E15" s="87"/>
      <c r="F15" s="78"/>
      <c r="G15" s="77"/>
      <c r="H15" s="79"/>
    </row>
    <row r="16" spans="1:8" ht="24" customHeight="1" thickBot="1">
      <c r="A16" s="133" t="s">
        <v>71</v>
      </c>
      <c r="B16" s="298">
        <f>SUM(B5:B15)</f>
        <v>59806</v>
      </c>
      <c r="C16" s="134">
        <f>SUM(C5:C15)</f>
        <v>2639</v>
      </c>
      <c r="D16" s="134">
        <f>SUM(D5:D15)</f>
        <v>259113</v>
      </c>
      <c r="E16" s="133" t="s">
        <v>71</v>
      </c>
      <c r="F16" s="298">
        <f>SUM(F6:F17)</f>
        <v>210820</v>
      </c>
      <c r="G16" s="134">
        <f>SUM(G5:G15)</f>
        <v>9180</v>
      </c>
      <c r="H16" s="135">
        <f>SUM(H5:H15)</f>
        <v>264525</v>
      </c>
    </row>
    <row r="17" spans="1:8" ht="23.25" customHeight="1" thickBot="1">
      <c r="A17" s="136" t="s">
        <v>72</v>
      </c>
      <c r="B17" s="316">
        <f>---E1</f>
        <v>0</v>
      </c>
      <c r="C17" s="137">
        <f>IF(((G16-C16)&gt;0),G16-C16,"----")</f>
        <v>6541</v>
      </c>
      <c r="D17" s="137">
        <f>IF(((H16-D16)&gt;0),H16-D16,"----")</f>
        <v>5412</v>
      </c>
      <c r="E17" s="136" t="s">
        <v>73</v>
      </c>
      <c r="F17" s="316" t="str">
        <f>IF(((B18-F16)&gt;0),B18-F16,"----")</f>
        <v>----</v>
      </c>
      <c r="G17" s="137" t="str">
        <f>IF(((C16-G16)&gt;0),C16-G16,"----")</f>
        <v>----</v>
      </c>
      <c r="H17" s="138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29" customWidth="1"/>
    <col min="7" max="8" width="12.875" style="5" customWidth="1"/>
    <col min="9" max="9" width="13.875" style="5" customWidth="1"/>
    <col min="10" max="16384" width="9.375" style="5" customWidth="1"/>
  </cols>
  <sheetData>
    <row r="1" ht="21.75" customHeight="1" thickBot="1">
      <c r="F1" s="69" t="s">
        <v>63</v>
      </c>
    </row>
    <row r="2" spans="1:6" s="15" customFormat="1" ht="44.25" customHeight="1" thickBot="1">
      <c r="A2" s="24" t="s">
        <v>76</v>
      </c>
      <c r="B2" s="14" t="s">
        <v>77</v>
      </c>
      <c r="C2" s="14" t="s">
        <v>78</v>
      </c>
      <c r="D2" s="14" t="s">
        <v>388</v>
      </c>
      <c r="E2" s="14" t="s">
        <v>387</v>
      </c>
      <c r="F2" s="93" t="s">
        <v>362</v>
      </c>
    </row>
    <row r="3" spans="1:6" s="29" customFormat="1" ht="12" customHeight="1" thickBot="1">
      <c r="A3" s="90">
        <v>1</v>
      </c>
      <c r="B3" s="91">
        <v>2</v>
      </c>
      <c r="C3" s="91">
        <v>3</v>
      </c>
      <c r="D3" s="91">
        <v>4</v>
      </c>
      <c r="E3" s="91">
        <v>5</v>
      </c>
      <c r="F3" s="92" t="s">
        <v>125</v>
      </c>
    </row>
    <row r="4" spans="1:6" ht="18" customHeight="1">
      <c r="A4" s="94"/>
      <c r="B4" s="77"/>
      <c r="C4" s="300"/>
      <c r="D4" s="77"/>
      <c r="E4" s="77"/>
      <c r="F4" s="139">
        <f>B4-D4-E4</f>
        <v>0</v>
      </c>
    </row>
    <row r="5" spans="1:6" ht="18" customHeight="1">
      <c r="A5" s="94"/>
      <c r="B5" s="77"/>
      <c r="C5" s="300"/>
      <c r="D5" s="77"/>
      <c r="E5" s="77"/>
      <c r="F5" s="139">
        <f aca="true" t="shared" si="0" ref="F5:F17">B5-D5-E5</f>
        <v>0</v>
      </c>
    </row>
    <row r="6" spans="1:6" ht="18" customHeight="1">
      <c r="A6" s="94"/>
      <c r="B6" s="77"/>
      <c r="C6" s="300"/>
      <c r="D6" s="77"/>
      <c r="E6" s="77"/>
      <c r="F6" s="139">
        <f t="shared" si="0"/>
        <v>0</v>
      </c>
    </row>
    <row r="7" spans="1:6" ht="18" customHeight="1">
      <c r="A7" s="94"/>
      <c r="B7" s="77"/>
      <c r="C7" s="300"/>
      <c r="D7" s="77"/>
      <c r="E7" s="77"/>
      <c r="F7" s="139">
        <f t="shared" si="0"/>
        <v>0</v>
      </c>
    </row>
    <row r="8" spans="1:6" ht="18" customHeight="1">
      <c r="A8" s="94"/>
      <c r="B8" s="77"/>
      <c r="C8" s="300"/>
      <c r="D8" s="77"/>
      <c r="E8" s="77"/>
      <c r="F8" s="139">
        <f>B8-D8-E8</f>
        <v>0</v>
      </c>
    </row>
    <row r="9" spans="1:6" ht="18" customHeight="1">
      <c r="A9" s="256" t="s">
        <v>204</v>
      </c>
      <c r="B9" s="77"/>
      <c r="C9" s="300"/>
      <c r="D9" s="77"/>
      <c r="E9" s="77"/>
      <c r="F9" s="139">
        <f>B9-D9-E9</f>
        <v>0</v>
      </c>
    </row>
    <row r="10" spans="1:6" ht="18" customHeight="1">
      <c r="A10" s="94"/>
      <c r="B10" s="77"/>
      <c r="C10" s="300"/>
      <c r="D10" s="77"/>
      <c r="E10" s="77"/>
      <c r="F10" s="139"/>
    </row>
    <row r="11" spans="1:6" ht="18" customHeight="1">
      <c r="A11" s="94"/>
      <c r="B11" s="77"/>
      <c r="C11" s="300"/>
      <c r="D11" s="77"/>
      <c r="E11" s="77"/>
      <c r="F11" s="139"/>
    </row>
    <row r="12" spans="1:6" ht="18" customHeight="1">
      <c r="A12" s="94"/>
      <c r="B12" s="77"/>
      <c r="C12" s="300"/>
      <c r="D12" s="77"/>
      <c r="E12" s="77"/>
      <c r="F12" s="139">
        <f>B12-D12-E12</f>
        <v>0</v>
      </c>
    </row>
    <row r="13" spans="1:6" ht="18" customHeight="1">
      <c r="A13" s="94"/>
      <c r="B13" s="77"/>
      <c r="C13" s="300"/>
      <c r="D13" s="77"/>
      <c r="E13" s="77"/>
      <c r="F13" s="139">
        <f>B13-D13-E13</f>
        <v>0</v>
      </c>
    </row>
    <row r="14" spans="1:6" ht="18" customHeight="1">
      <c r="A14" s="94"/>
      <c r="B14" s="77"/>
      <c r="C14" s="300"/>
      <c r="D14" s="77"/>
      <c r="E14" s="77"/>
      <c r="F14" s="139">
        <f t="shared" si="0"/>
        <v>0</v>
      </c>
    </row>
    <row r="15" spans="1:6" ht="18" customHeight="1">
      <c r="A15" s="94"/>
      <c r="B15" s="77"/>
      <c r="C15" s="300"/>
      <c r="D15" s="77"/>
      <c r="E15" s="77"/>
      <c r="F15" s="139">
        <f t="shared" si="0"/>
        <v>0</v>
      </c>
    </row>
    <row r="16" spans="1:6" ht="18" customHeight="1">
      <c r="A16" s="94"/>
      <c r="B16" s="77"/>
      <c r="C16" s="300"/>
      <c r="D16" s="77"/>
      <c r="E16" s="77"/>
      <c r="F16" s="139">
        <f t="shared" si="0"/>
        <v>0</v>
      </c>
    </row>
    <row r="17" spans="1:6" ht="18" customHeight="1" thickBot="1">
      <c r="A17" s="95"/>
      <c r="B17" s="82"/>
      <c r="C17" s="301"/>
      <c r="D17" s="82"/>
      <c r="E17" s="82"/>
      <c r="F17" s="140">
        <f t="shared" si="0"/>
        <v>0</v>
      </c>
    </row>
    <row r="18" spans="1:6" s="6" customFormat="1" ht="18" customHeight="1" thickBot="1">
      <c r="A18" s="142" t="s">
        <v>71</v>
      </c>
      <c r="B18" s="168">
        <f>SUM(B4:B17)</f>
        <v>0</v>
      </c>
      <c r="C18" s="169"/>
      <c r="D18" s="168">
        <f>SUM(D4:D17)</f>
        <v>0</v>
      </c>
      <c r="E18" s="168">
        <f>SUM(E4:E17)</f>
        <v>0</v>
      </c>
      <c r="F18" s="141">
        <f>SUM(F4:F17)</f>
        <v>0</v>
      </c>
    </row>
  </sheetData>
  <sheetProtection/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zoomScalePageLayoutView="0" workbookViewId="0" topLeftCell="A1">
      <selection activeCell="D23" sqref="D23"/>
    </sheetView>
  </sheetViews>
  <sheetFormatPr defaultColWidth="9.00390625" defaultRowHeight="12.75"/>
  <cols>
    <col min="1" max="1" width="5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5" customWidth="1"/>
    <col min="7" max="8" width="12.875" style="5" customWidth="1"/>
    <col min="9" max="9" width="13.875" style="5" customWidth="1"/>
    <col min="10" max="16384" width="9.375" style="5" customWidth="1"/>
  </cols>
  <sheetData>
    <row r="1" ht="35.25" customHeight="1" thickBot="1">
      <c r="F1" s="70" t="s">
        <v>63</v>
      </c>
    </row>
    <row r="2" spans="1:6" s="15" customFormat="1" ht="48.75" customHeight="1" thickBot="1">
      <c r="A2" s="24" t="s">
        <v>79</v>
      </c>
      <c r="B2" s="14" t="s">
        <v>77</v>
      </c>
      <c r="C2" s="14" t="s">
        <v>78</v>
      </c>
      <c r="D2" s="14" t="s">
        <v>388</v>
      </c>
      <c r="E2" s="14" t="s">
        <v>387</v>
      </c>
      <c r="F2" s="93" t="s">
        <v>364</v>
      </c>
    </row>
    <row r="3" spans="1:6" s="29" customFormat="1" ht="15" customHeight="1" thickBot="1">
      <c r="A3" s="90">
        <v>1</v>
      </c>
      <c r="B3" s="91">
        <v>2</v>
      </c>
      <c r="C3" s="91">
        <v>3</v>
      </c>
      <c r="D3" s="91">
        <v>4</v>
      </c>
      <c r="E3" s="91">
        <v>5</v>
      </c>
      <c r="F3" s="92">
        <v>6</v>
      </c>
    </row>
    <row r="4" spans="1:6" ht="18" customHeight="1">
      <c r="A4" s="94" t="s">
        <v>363</v>
      </c>
      <c r="B4" s="77">
        <v>1500</v>
      </c>
      <c r="C4" s="300"/>
      <c r="D4" s="77"/>
      <c r="E4" s="77">
        <v>1500</v>
      </c>
      <c r="F4" s="139">
        <f aca="true" t="shared" si="0" ref="F4:F9">B4-D4-E4</f>
        <v>0</v>
      </c>
    </row>
    <row r="5" spans="1:6" ht="18" customHeight="1">
      <c r="A5" s="326"/>
      <c r="B5" s="77"/>
      <c r="C5" s="300"/>
      <c r="D5" s="77"/>
      <c r="E5" s="77"/>
      <c r="F5" s="139">
        <f t="shared" si="0"/>
        <v>0</v>
      </c>
    </row>
    <row r="6" spans="1:6" ht="18" customHeight="1">
      <c r="A6" s="94"/>
      <c r="B6" s="77"/>
      <c r="C6" s="300"/>
      <c r="D6" s="77"/>
      <c r="E6" s="77"/>
      <c r="F6" s="139">
        <f t="shared" si="0"/>
        <v>0</v>
      </c>
    </row>
    <row r="7" spans="1:6" ht="18" customHeight="1">
      <c r="A7" s="94"/>
      <c r="B7" s="77"/>
      <c r="C7" s="300"/>
      <c r="D7" s="77"/>
      <c r="E7" s="77"/>
      <c r="F7" s="139">
        <f t="shared" si="0"/>
        <v>0</v>
      </c>
    </row>
    <row r="8" spans="1:6" ht="18" customHeight="1">
      <c r="A8" s="94"/>
      <c r="B8" s="77"/>
      <c r="C8" s="300"/>
      <c r="D8" s="77"/>
      <c r="E8" s="77"/>
      <c r="F8" s="139">
        <f t="shared" si="0"/>
        <v>0</v>
      </c>
    </row>
    <row r="9" spans="1:6" ht="18" customHeight="1">
      <c r="A9" s="327" t="s">
        <v>204</v>
      </c>
      <c r="B9" s="77"/>
      <c r="C9" s="300"/>
      <c r="D9" s="77"/>
      <c r="E9" s="77"/>
      <c r="F9" s="139">
        <f t="shared" si="0"/>
        <v>0</v>
      </c>
    </row>
    <row r="10" spans="1:6" ht="18" customHeight="1">
      <c r="A10" s="94" t="s">
        <v>366</v>
      </c>
      <c r="B10" s="77">
        <v>2275</v>
      </c>
      <c r="C10" s="300"/>
      <c r="D10" s="77"/>
      <c r="E10" s="77">
        <v>2275</v>
      </c>
      <c r="F10" s="139">
        <f aca="true" t="shared" si="1" ref="F10:F17">B10-D10-E10</f>
        <v>0</v>
      </c>
    </row>
    <row r="11" spans="1:6" ht="18" customHeight="1">
      <c r="A11" s="94" t="s">
        <v>365</v>
      </c>
      <c r="B11" s="77">
        <v>1500</v>
      </c>
      <c r="C11" s="300"/>
      <c r="D11" s="77"/>
      <c r="E11" s="77">
        <v>1500</v>
      </c>
      <c r="F11" s="139">
        <f t="shared" si="1"/>
        <v>0</v>
      </c>
    </row>
    <row r="12" spans="1:6" ht="18" customHeight="1">
      <c r="A12" s="94" t="s">
        <v>367</v>
      </c>
      <c r="B12" s="77">
        <v>1326</v>
      </c>
      <c r="C12" s="300"/>
      <c r="D12" s="77"/>
      <c r="E12" s="77">
        <v>1326</v>
      </c>
      <c r="F12" s="139">
        <f t="shared" si="1"/>
        <v>0</v>
      </c>
    </row>
    <row r="13" spans="1:6" ht="18" customHeight="1">
      <c r="A13" s="94" t="s">
        <v>384</v>
      </c>
      <c r="B13" s="77">
        <v>2757</v>
      </c>
      <c r="C13" s="300"/>
      <c r="D13" s="77"/>
      <c r="E13" s="77">
        <v>2757</v>
      </c>
      <c r="F13" s="139">
        <f t="shared" si="1"/>
        <v>0</v>
      </c>
    </row>
    <row r="14" spans="1:6" ht="18" customHeight="1">
      <c r="A14" s="94"/>
      <c r="B14" s="77"/>
      <c r="C14" s="300"/>
      <c r="D14" s="77"/>
      <c r="E14" s="77"/>
      <c r="F14" s="139">
        <f t="shared" si="1"/>
        <v>0</v>
      </c>
    </row>
    <row r="15" spans="1:6" ht="18" customHeight="1">
      <c r="A15" s="94"/>
      <c r="B15" s="77"/>
      <c r="C15" s="300"/>
      <c r="D15" s="77"/>
      <c r="E15" s="77"/>
      <c r="F15" s="139">
        <f t="shared" si="1"/>
        <v>0</v>
      </c>
    </row>
    <row r="16" spans="1:6" ht="18" customHeight="1">
      <c r="A16" s="94"/>
      <c r="B16" s="77"/>
      <c r="C16" s="300"/>
      <c r="D16" s="77"/>
      <c r="E16" s="77"/>
      <c r="F16" s="139">
        <f t="shared" si="1"/>
        <v>0</v>
      </c>
    </row>
    <row r="17" spans="1:6" ht="18" customHeight="1" thickBot="1">
      <c r="A17" s="95"/>
      <c r="B17" s="82"/>
      <c r="C17" s="82"/>
      <c r="D17" s="82"/>
      <c r="E17" s="82"/>
      <c r="F17" s="140">
        <f t="shared" si="1"/>
        <v>0</v>
      </c>
    </row>
    <row r="18" spans="1:6" s="6" customFormat="1" ht="18" customHeight="1" thickBot="1">
      <c r="A18" s="142" t="s">
        <v>71</v>
      </c>
      <c r="B18" s="134">
        <f>SUM(B4:B17)</f>
        <v>9358</v>
      </c>
      <c r="C18" s="169"/>
      <c r="D18" s="134">
        <f>SUM(D4:D17)</f>
        <v>0</v>
      </c>
      <c r="E18" s="134">
        <f>SUM(E4:E17)</f>
        <v>9358</v>
      </c>
      <c r="F18" s="141">
        <f>SUM(F4:F17)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49">
      <selection activeCell="D63" sqref="D63"/>
    </sheetView>
  </sheetViews>
  <sheetFormatPr defaultColWidth="9.00390625" defaultRowHeight="12.75"/>
  <cols>
    <col min="1" max="1" width="47.50390625" style="17" bestFit="1" customWidth="1"/>
    <col min="2" max="2" width="20.625" style="321" customWidth="1"/>
    <col min="3" max="3" width="24.50390625" style="321" customWidth="1"/>
    <col min="4" max="4" width="19.00390625" style="1" customWidth="1"/>
    <col min="5" max="16384" width="9.375" style="1" customWidth="1"/>
  </cols>
  <sheetData>
    <row r="1" spans="1:3" s="5" customFormat="1" ht="24" customHeight="1" thickBot="1">
      <c r="A1" s="16"/>
      <c r="B1" s="394" t="s">
        <v>63</v>
      </c>
      <c r="C1" s="394"/>
    </row>
    <row r="2" spans="1:3" s="18" customFormat="1" ht="22.5" customHeight="1" thickBot="1">
      <c r="A2" s="25" t="s">
        <v>314</v>
      </c>
      <c r="B2" s="297" t="s">
        <v>295</v>
      </c>
      <c r="C2" s="26" t="s">
        <v>296</v>
      </c>
    </row>
    <row r="3" spans="1:3" ht="18" customHeight="1">
      <c r="A3" s="97" t="s">
        <v>300</v>
      </c>
      <c r="B3" s="78">
        <v>3228</v>
      </c>
      <c r="C3" s="328">
        <v>3228</v>
      </c>
    </row>
    <row r="4" spans="1:3" ht="18" customHeight="1">
      <c r="A4" s="97" t="s">
        <v>409</v>
      </c>
      <c r="B4" s="78">
        <v>1150</v>
      </c>
      <c r="C4" s="328">
        <v>1460</v>
      </c>
    </row>
    <row r="5" spans="1:3" ht="18" customHeight="1">
      <c r="A5" s="97" t="s">
        <v>375</v>
      </c>
      <c r="B5" s="78">
        <v>380</v>
      </c>
      <c r="C5" s="328">
        <v>480</v>
      </c>
    </row>
    <row r="6" spans="1:3" ht="18" customHeight="1">
      <c r="A6" s="97" t="s">
        <v>297</v>
      </c>
      <c r="B6" s="78">
        <v>2329</v>
      </c>
      <c r="C6" s="328">
        <v>2329</v>
      </c>
    </row>
    <row r="7" spans="1:3" ht="18" customHeight="1">
      <c r="A7" s="97" t="s">
        <v>321</v>
      </c>
      <c r="B7" s="340">
        <v>0</v>
      </c>
      <c r="C7" s="328">
        <v>0</v>
      </c>
    </row>
    <row r="8" spans="1:3" ht="18" customHeight="1">
      <c r="A8" s="97" t="s">
        <v>322</v>
      </c>
      <c r="B8" s="78">
        <v>1251</v>
      </c>
      <c r="C8" s="328">
        <v>3996</v>
      </c>
    </row>
    <row r="9" spans="1:3" ht="18" customHeight="1">
      <c r="A9" s="97" t="s">
        <v>323</v>
      </c>
      <c r="B9" s="78">
        <v>4770</v>
      </c>
      <c r="C9" s="328">
        <v>6563</v>
      </c>
    </row>
    <row r="10" spans="1:3" ht="18" customHeight="1">
      <c r="A10" s="97" t="s">
        <v>298</v>
      </c>
      <c r="B10" s="78">
        <v>2326</v>
      </c>
      <c r="C10" s="328">
        <v>2326</v>
      </c>
    </row>
    <row r="11" spans="1:3" ht="18" customHeight="1">
      <c r="A11" s="97" t="s">
        <v>213</v>
      </c>
      <c r="B11" s="317"/>
      <c r="C11" s="328">
        <v>1293</v>
      </c>
    </row>
    <row r="12" spans="1:3" ht="18" customHeight="1">
      <c r="A12" s="97" t="s">
        <v>324</v>
      </c>
      <c r="B12" s="317"/>
      <c r="C12" s="328">
        <v>3338</v>
      </c>
    </row>
    <row r="13" spans="1:3" ht="18" customHeight="1">
      <c r="A13" s="97" t="s">
        <v>313</v>
      </c>
      <c r="B13" s="317"/>
      <c r="C13" s="318"/>
    </row>
    <row r="14" spans="1:3" ht="18" customHeight="1">
      <c r="A14" s="97" t="s">
        <v>338</v>
      </c>
      <c r="B14" s="78">
        <v>30800</v>
      </c>
      <c r="C14" s="318"/>
    </row>
    <row r="15" spans="1:3" ht="18" customHeight="1">
      <c r="A15" s="97" t="s">
        <v>301</v>
      </c>
      <c r="B15" s="78">
        <v>230</v>
      </c>
      <c r="C15" s="328">
        <v>916</v>
      </c>
    </row>
    <row r="16" spans="1:3" ht="18" customHeight="1">
      <c r="A16" s="97" t="s">
        <v>325</v>
      </c>
      <c r="B16" s="317"/>
      <c r="C16" s="328">
        <v>570</v>
      </c>
    </row>
    <row r="17" spans="1:3" ht="18" customHeight="1">
      <c r="A17" s="97" t="s">
        <v>302</v>
      </c>
      <c r="B17" s="350">
        <v>4380</v>
      </c>
      <c r="C17" s="349">
        <v>4380</v>
      </c>
    </row>
    <row r="18" spans="1:3" ht="18" customHeight="1">
      <c r="A18" s="98" t="s">
        <v>370</v>
      </c>
      <c r="B18" s="350">
        <v>0</v>
      </c>
      <c r="C18" s="349">
        <v>1250</v>
      </c>
    </row>
    <row r="19" spans="1:3" ht="18" customHeight="1">
      <c r="A19" s="98" t="s">
        <v>303</v>
      </c>
      <c r="B19" s="350">
        <v>0</v>
      </c>
      <c r="C19" s="349">
        <v>677</v>
      </c>
    </row>
    <row r="20" spans="1:3" ht="18" customHeight="1">
      <c r="A20" s="99" t="s">
        <v>372</v>
      </c>
      <c r="B20" s="350">
        <v>2264</v>
      </c>
      <c r="C20" s="349">
        <v>2253</v>
      </c>
    </row>
    <row r="21" spans="1:3" ht="18" customHeight="1">
      <c r="A21" s="99" t="s">
        <v>306</v>
      </c>
      <c r="B21" s="319"/>
      <c r="C21" s="328">
        <v>1212</v>
      </c>
    </row>
    <row r="22" spans="1:3" ht="18" customHeight="1">
      <c r="A22" s="99" t="s">
        <v>307</v>
      </c>
      <c r="B22" s="319"/>
      <c r="C22" s="328">
        <v>203</v>
      </c>
    </row>
    <row r="23" spans="1:3" ht="18" customHeight="1">
      <c r="A23" s="99" t="s">
        <v>308</v>
      </c>
      <c r="B23" s="83">
        <v>1509</v>
      </c>
      <c r="C23" s="328">
        <v>5153</v>
      </c>
    </row>
    <row r="24" spans="1:3" ht="18" customHeight="1">
      <c r="A24" s="99" t="s">
        <v>379</v>
      </c>
      <c r="B24" s="319"/>
      <c r="C24" s="328">
        <v>0</v>
      </c>
    </row>
    <row r="25" spans="1:3" ht="18" customHeight="1">
      <c r="A25" s="99" t="s">
        <v>309</v>
      </c>
      <c r="B25" s="319"/>
      <c r="C25" s="328">
        <v>400</v>
      </c>
    </row>
    <row r="26" spans="1:3" ht="18" customHeight="1">
      <c r="A26" s="99" t="s">
        <v>310</v>
      </c>
      <c r="B26" s="83">
        <v>434</v>
      </c>
      <c r="C26" s="328">
        <v>434</v>
      </c>
    </row>
    <row r="27" spans="1:3" ht="18" customHeight="1">
      <c r="A27" s="99" t="s">
        <v>331</v>
      </c>
      <c r="B27" s="319"/>
      <c r="C27" s="328">
        <v>300</v>
      </c>
    </row>
    <row r="28" spans="1:3" ht="18" customHeight="1">
      <c r="A28" s="99" t="s">
        <v>311</v>
      </c>
      <c r="B28" s="83">
        <v>978</v>
      </c>
      <c r="C28" s="328">
        <v>450</v>
      </c>
    </row>
    <row r="29" spans="1:7" s="329" customFormat="1" ht="18" customHeight="1">
      <c r="A29" s="99" t="s">
        <v>327</v>
      </c>
      <c r="B29" s="83">
        <v>95609</v>
      </c>
      <c r="C29" s="328">
        <v>105872</v>
      </c>
      <c r="G29" s="356"/>
    </row>
    <row r="30" spans="1:3" ht="18" customHeight="1">
      <c r="A30" s="99" t="s">
        <v>420</v>
      </c>
      <c r="B30" s="83">
        <v>1331</v>
      </c>
      <c r="C30" s="328">
        <v>1331</v>
      </c>
    </row>
    <row r="31" spans="1:3" ht="18" customHeight="1">
      <c r="A31" s="99" t="s">
        <v>418</v>
      </c>
      <c r="B31" s="83">
        <v>10</v>
      </c>
      <c r="C31" s="328">
        <v>0</v>
      </c>
    </row>
    <row r="32" spans="1:5" ht="18" customHeight="1">
      <c r="A32" s="99" t="s">
        <v>360</v>
      </c>
      <c r="B32" s="355">
        <v>-2502</v>
      </c>
      <c r="C32" s="318"/>
      <c r="E32" s="5"/>
    </row>
    <row r="33" spans="1:3" ht="18" customHeight="1">
      <c r="A33" s="354" t="s">
        <v>416</v>
      </c>
      <c r="B33" s="351"/>
      <c r="C33" s="318"/>
    </row>
    <row r="34" spans="1:3" ht="18" customHeight="1">
      <c r="A34" s="354" t="s">
        <v>417</v>
      </c>
      <c r="B34" s="351">
        <v>5581</v>
      </c>
      <c r="C34" s="318"/>
    </row>
    <row r="35" spans="1:3" ht="18" customHeight="1">
      <c r="A35" s="352" t="s">
        <v>374</v>
      </c>
      <c r="B35" s="351">
        <v>4000</v>
      </c>
      <c r="C35" s="318"/>
    </row>
    <row r="36" spans="1:3" ht="18" customHeight="1">
      <c r="A36" s="352" t="s">
        <v>415</v>
      </c>
      <c r="B36" s="351">
        <v>2214</v>
      </c>
      <c r="C36" s="320"/>
    </row>
    <row r="37" spans="1:3" ht="18" customHeight="1">
      <c r="A37" s="353" t="s">
        <v>414</v>
      </c>
      <c r="B37" s="351">
        <v>1324</v>
      </c>
      <c r="C37" s="320"/>
    </row>
    <row r="38" spans="1:3" s="18" customFormat="1" ht="22.5" customHeight="1">
      <c r="A38" s="304" t="s">
        <v>368</v>
      </c>
      <c r="B38" s="361">
        <f>SUM(B3:B37)</f>
        <v>163596</v>
      </c>
      <c r="C38" s="362">
        <f>SUM(C3:C37)</f>
        <v>150414</v>
      </c>
    </row>
    <row r="39" spans="1:3" ht="18" customHeight="1">
      <c r="A39" s="96" t="s">
        <v>376</v>
      </c>
      <c r="B39" s="75">
        <v>9012</v>
      </c>
      <c r="C39" s="330">
        <v>8671</v>
      </c>
    </row>
    <row r="40" spans="1:3" ht="18" customHeight="1">
      <c r="A40" s="97" t="s">
        <v>215</v>
      </c>
      <c r="B40" s="340">
        <v>0</v>
      </c>
      <c r="C40" s="328">
        <v>0</v>
      </c>
    </row>
    <row r="41" spans="1:3" ht="18" customHeight="1">
      <c r="A41" s="97" t="s">
        <v>213</v>
      </c>
      <c r="B41" s="340">
        <v>205681</v>
      </c>
      <c r="C41" s="328">
        <v>207444</v>
      </c>
    </row>
    <row r="42" spans="1:3" ht="18" customHeight="1">
      <c r="A42" s="97" t="s">
        <v>299</v>
      </c>
      <c r="B42" s="340">
        <v>0</v>
      </c>
      <c r="C42" s="328">
        <v>19</v>
      </c>
    </row>
    <row r="43" spans="1:3" ht="18" customHeight="1">
      <c r="A43" s="97" t="s">
        <v>378</v>
      </c>
      <c r="B43" s="340">
        <v>0</v>
      </c>
      <c r="C43" s="328">
        <v>0</v>
      </c>
    </row>
    <row r="44" spans="1:3" ht="18" customHeight="1">
      <c r="A44" s="98" t="s">
        <v>383</v>
      </c>
      <c r="B44" s="78">
        <v>0</v>
      </c>
      <c r="C44" s="328">
        <v>128</v>
      </c>
    </row>
    <row r="45" spans="1:3" ht="18" customHeight="1">
      <c r="A45" s="97" t="s">
        <v>312</v>
      </c>
      <c r="B45" s="78">
        <v>635</v>
      </c>
      <c r="C45" s="318"/>
    </row>
    <row r="46" spans="1:3" ht="18" customHeight="1">
      <c r="A46" s="97" t="s">
        <v>413</v>
      </c>
      <c r="B46" s="78">
        <v>0</v>
      </c>
      <c r="C46" s="328">
        <v>100</v>
      </c>
    </row>
    <row r="47" spans="1:3" ht="18" customHeight="1">
      <c r="A47" s="98" t="s">
        <v>412</v>
      </c>
      <c r="B47" s="78">
        <v>0</v>
      </c>
      <c r="C47" s="328">
        <v>250</v>
      </c>
    </row>
    <row r="48" spans="1:3" ht="18" customHeight="1">
      <c r="A48" s="97" t="s">
        <v>214</v>
      </c>
      <c r="B48" s="78">
        <v>4365</v>
      </c>
      <c r="C48" s="328">
        <v>5748</v>
      </c>
    </row>
    <row r="49" spans="1:3" ht="18" customHeight="1">
      <c r="A49" s="97" t="s">
        <v>304</v>
      </c>
      <c r="B49" s="78">
        <v>22804</v>
      </c>
      <c r="C49" s="328">
        <v>22804</v>
      </c>
    </row>
    <row r="50" spans="1:3" ht="18" customHeight="1">
      <c r="A50" s="99" t="s">
        <v>421</v>
      </c>
      <c r="B50" s="83"/>
      <c r="C50" s="328">
        <v>2000</v>
      </c>
    </row>
    <row r="51" spans="1:3" ht="18" customHeight="1">
      <c r="A51" s="99" t="s">
        <v>305</v>
      </c>
      <c r="B51" s="319"/>
      <c r="C51" s="328">
        <v>1020</v>
      </c>
    </row>
    <row r="52" spans="1:3" ht="18" customHeight="1">
      <c r="A52" s="99" t="s">
        <v>371</v>
      </c>
      <c r="B52" s="83">
        <v>388</v>
      </c>
      <c r="C52" s="328">
        <v>1102</v>
      </c>
    </row>
    <row r="53" spans="1:3" ht="18" customHeight="1">
      <c r="A53" s="99" t="s">
        <v>326</v>
      </c>
      <c r="B53" s="317"/>
      <c r="C53" s="318"/>
    </row>
    <row r="54" spans="1:3" ht="18" customHeight="1">
      <c r="A54" s="99" t="s">
        <v>330</v>
      </c>
      <c r="B54" s="319"/>
      <c r="C54" s="318"/>
    </row>
    <row r="55" spans="1:3" ht="18" customHeight="1">
      <c r="A55" s="99" t="s">
        <v>373</v>
      </c>
      <c r="B55" s="319"/>
      <c r="C55" s="328">
        <v>200</v>
      </c>
    </row>
    <row r="56" spans="1:3" ht="18" customHeight="1">
      <c r="A56" s="99" t="s">
        <v>328</v>
      </c>
      <c r="B56" s="319"/>
      <c r="C56" s="328">
        <v>200</v>
      </c>
    </row>
    <row r="57" spans="1:3" ht="18" customHeight="1">
      <c r="A57" s="99" t="s">
        <v>419</v>
      </c>
      <c r="B57" s="83">
        <v>27896</v>
      </c>
      <c r="C57" s="328">
        <v>24919</v>
      </c>
    </row>
    <row r="58" spans="1:3" ht="18" customHeight="1" thickBot="1">
      <c r="A58" s="99" t="s">
        <v>75</v>
      </c>
      <c r="B58" s="83"/>
      <c r="C58" s="358">
        <v>9358</v>
      </c>
    </row>
    <row r="59" spans="1:3" s="303" customFormat="1" ht="18" customHeight="1">
      <c r="A59" s="359" t="s">
        <v>369</v>
      </c>
      <c r="B59" s="360">
        <f>SUM(B39:B58)</f>
        <v>270781</v>
      </c>
      <c r="C59" s="363">
        <f>SUM(C39:C58)</f>
        <v>283963</v>
      </c>
    </row>
    <row r="60" spans="1:3" ht="18" customHeight="1" thickBot="1">
      <c r="A60" s="99"/>
      <c r="B60" s="83"/>
      <c r="C60" s="328"/>
    </row>
    <row r="61" spans="1:3" ht="18" customHeight="1" thickBot="1">
      <c r="A61" s="173" t="s">
        <v>71</v>
      </c>
      <c r="B61" s="357">
        <f>SUM(B38+B59)</f>
        <v>434377</v>
      </c>
      <c r="C61" s="135">
        <f>C38+C59</f>
        <v>434377</v>
      </c>
    </row>
    <row r="62" ht="19.5" customHeight="1"/>
    <row r="63" ht="21.75" customHeight="1"/>
    <row r="64" ht="21" customHeight="1">
      <c r="A64" s="1"/>
    </row>
    <row r="65" ht="19.5" customHeight="1">
      <c r="A65" s="1"/>
    </row>
    <row r="66" ht="21" customHeight="1">
      <c r="A66" s="1"/>
    </row>
    <row r="67" ht="20.25" customHeight="1">
      <c r="A67" s="1"/>
    </row>
    <row r="68" ht="21" customHeight="1">
      <c r="A68" s="1"/>
    </row>
    <row r="69" ht="19.5" customHeight="1">
      <c r="A69" s="1"/>
    </row>
    <row r="70" ht="22.5" customHeight="1">
      <c r="A70" s="1"/>
    </row>
    <row r="71" ht="18.75" customHeight="1">
      <c r="A71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 Sióagárd Község Önkormányzata kötelező és önként vállalt feladatai forrásainak, és kiadásainak 2013. évi előirányzata&amp;R&amp;"Times New Roman CE,Félkövér"&amp;12
 8.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="87" zoomScaleNormal="87" workbookViewId="0" topLeftCell="A1">
      <selection activeCell="K7" sqref="K7:K8"/>
    </sheetView>
  </sheetViews>
  <sheetFormatPr defaultColWidth="9.00390625" defaultRowHeight="12.75"/>
  <cols>
    <col min="1" max="1" width="6.875" style="10" customWidth="1"/>
    <col min="2" max="2" width="37.625" style="5" customWidth="1"/>
    <col min="3" max="8" width="12.875" style="5" customWidth="1"/>
    <col min="9" max="9" width="13.875" style="5" customWidth="1"/>
    <col min="10" max="16384" width="9.375" style="5" customWidth="1"/>
  </cols>
  <sheetData>
    <row r="1" ht="14.25" thickBot="1">
      <c r="I1" s="68" t="s">
        <v>63</v>
      </c>
    </row>
    <row r="2" spans="1:9" s="7" customFormat="1" ht="26.25" customHeight="1">
      <c r="A2" s="400" t="s">
        <v>83</v>
      </c>
      <c r="B2" s="395" t="s">
        <v>126</v>
      </c>
      <c r="C2" s="402" t="s">
        <v>127</v>
      </c>
      <c r="D2" s="402" t="s">
        <v>389</v>
      </c>
      <c r="E2" s="397" t="s">
        <v>82</v>
      </c>
      <c r="F2" s="398"/>
      <c r="G2" s="398"/>
      <c r="H2" s="399"/>
      <c r="I2" s="395" t="s">
        <v>37</v>
      </c>
    </row>
    <row r="3" spans="1:9" s="8" customFormat="1" ht="32.25" customHeight="1" thickBot="1">
      <c r="A3" s="401"/>
      <c r="B3" s="396"/>
      <c r="C3" s="396"/>
      <c r="D3" s="403"/>
      <c r="E3" s="11" t="s">
        <v>339</v>
      </c>
      <c r="F3" s="11" t="s">
        <v>380</v>
      </c>
      <c r="G3" s="11" t="s">
        <v>390</v>
      </c>
      <c r="H3" s="12" t="s">
        <v>391</v>
      </c>
      <c r="I3" s="396"/>
    </row>
    <row r="4" spans="1:9" s="9" customFormat="1" ht="18" customHeight="1" thickBot="1">
      <c r="A4" s="53">
        <v>1</v>
      </c>
      <c r="B4" s="54">
        <v>2</v>
      </c>
      <c r="C4" s="55">
        <v>3</v>
      </c>
      <c r="D4" s="54">
        <v>4</v>
      </c>
      <c r="E4" s="53">
        <v>5</v>
      </c>
      <c r="F4" s="55">
        <v>6</v>
      </c>
      <c r="G4" s="55">
        <v>7</v>
      </c>
      <c r="H4" s="56">
        <v>8</v>
      </c>
      <c r="I4" s="57" t="s">
        <v>128</v>
      </c>
    </row>
    <row r="5" spans="1:9" ht="33.75" customHeight="1" thickBot="1">
      <c r="A5" s="24" t="s">
        <v>3</v>
      </c>
      <c r="B5" s="113" t="s">
        <v>84</v>
      </c>
      <c r="C5" s="100"/>
      <c r="D5" s="143">
        <f>SUM(D6:D7)</f>
        <v>0</v>
      </c>
      <c r="E5" s="144">
        <f>SUM(E6:E7)</f>
        <v>0</v>
      </c>
      <c r="F5" s="145">
        <f>SUM(F6:F7)</f>
        <v>0</v>
      </c>
      <c r="G5" s="145">
        <f>SUM(G6:G7)</f>
        <v>0</v>
      </c>
      <c r="H5" s="146">
        <f>SUM(H6:H7)</f>
        <v>0</v>
      </c>
      <c r="I5" s="147">
        <f>SUM(D5:H5)</f>
        <v>0</v>
      </c>
    </row>
    <row r="6" spans="1:9" ht="21" customHeight="1">
      <c r="A6" s="13" t="s">
        <v>4</v>
      </c>
      <c r="B6" s="114" t="s">
        <v>240</v>
      </c>
      <c r="C6" s="102"/>
      <c r="D6" s="101"/>
      <c r="E6" s="80"/>
      <c r="F6" s="77"/>
      <c r="G6" s="77"/>
      <c r="H6" s="79"/>
      <c r="I6" s="148">
        <f aca="true" t="shared" si="0" ref="I6:I17">SUM(D6:H6)</f>
        <v>0</v>
      </c>
    </row>
    <row r="7" spans="1:9" ht="21" customHeight="1" thickBot="1">
      <c r="A7" s="13" t="s">
        <v>6</v>
      </c>
      <c r="B7" s="114" t="s">
        <v>241</v>
      </c>
      <c r="C7" s="102"/>
      <c r="D7" s="101"/>
      <c r="E7" s="80"/>
      <c r="F7" s="77"/>
      <c r="G7" s="77"/>
      <c r="H7" s="79"/>
      <c r="I7" s="148">
        <f t="shared" si="0"/>
        <v>0</v>
      </c>
    </row>
    <row r="8" spans="1:9" ht="36" customHeight="1" thickBot="1">
      <c r="A8" s="24" t="s">
        <v>7</v>
      </c>
      <c r="B8" s="115" t="s">
        <v>86</v>
      </c>
      <c r="C8" s="100"/>
      <c r="D8" s="143">
        <f>SUM(D9:D12)</f>
        <v>0</v>
      </c>
      <c r="E8" s="143">
        <f>SUM(E9:E12)</f>
        <v>0</v>
      </c>
      <c r="F8" s="143"/>
      <c r="G8" s="143"/>
      <c r="H8" s="143"/>
      <c r="I8" s="143"/>
    </row>
    <row r="9" spans="1:9" ht="21" customHeight="1">
      <c r="A9" s="13" t="s">
        <v>8</v>
      </c>
      <c r="B9" s="114" t="s">
        <v>239</v>
      </c>
      <c r="C9" s="102"/>
      <c r="D9" s="101"/>
      <c r="E9" s="80"/>
      <c r="F9" s="77"/>
      <c r="G9" s="77"/>
      <c r="H9" s="79"/>
      <c r="I9" s="148">
        <f>SUM(D9:H9)</f>
        <v>0</v>
      </c>
    </row>
    <row r="10" spans="1:9" ht="21" customHeight="1">
      <c r="A10" s="13" t="s">
        <v>9</v>
      </c>
      <c r="B10" s="116" t="s">
        <v>217</v>
      </c>
      <c r="C10" s="102"/>
      <c r="D10" s="101"/>
      <c r="E10" s="80"/>
      <c r="F10" s="77"/>
      <c r="G10" s="77"/>
      <c r="H10" s="79"/>
      <c r="I10" s="148">
        <f>SUM(D10:H10)</f>
        <v>0</v>
      </c>
    </row>
    <row r="11" spans="1:9" ht="21" customHeight="1">
      <c r="A11" s="13" t="s">
        <v>10</v>
      </c>
      <c r="B11" s="114" t="s">
        <v>315</v>
      </c>
      <c r="C11" s="102"/>
      <c r="D11" s="101"/>
      <c r="E11" s="80"/>
      <c r="F11" s="77"/>
      <c r="G11" s="77"/>
      <c r="H11" s="79"/>
      <c r="I11" s="148"/>
    </row>
    <row r="12" spans="1:9" ht="18" customHeight="1" thickBot="1">
      <c r="A12" s="13" t="s">
        <v>11</v>
      </c>
      <c r="B12" s="114" t="s">
        <v>316</v>
      </c>
      <c r="C12" s="102"/>
      <c r="D12" s="101"/>
      <c r="E12" s="80"/>
      <c r="F12" s="77"/>
      <c r="G12" s="77"/>
      <c r="H12" s="79"/>
      <c r="I12" s="148"/>
    </row>
    <row r="13" spans="1:9" ht="21" customHeight="1" thickBot="1">
      <c r="A13" s="24" t="s">
        <v>12</v>
      </c>
      <c r="B13" s="115" t="s">
        <v>87</v>
      </c>
      <c r="C13" s="100"/>
      <c r="D13" s="143">
        <f>SUM(D14:D14)</f>
        <v>0</v>
      </c>
      <c r="E13" s="144">
        <f>SUM(E14:E14)</f>
        <v>0</v>
      </c>
      <c r="F13" s="145">
        <f>SUM(F14:F14)</f>
        <v>0</v>
      </c>
      <c r="G13" s="145">
        <f>SUM(G14:G14)</f>
        <v>0</v>
      </c>
      <c r="H13" s="146">
        <f>SUM(H14:H14)</f>
        <v>0</v>
      </c>
      <c r="I13" s="147">
        <f t="shared" si="0"/>
        <v>0</v>
      </c>
    </row>
    <row r="14" spans="1:9" ht="21" customHeight="1" thickBot="1">
      <c r="A14" s="13" t="s">
        <v>13</v>
      </c>
      <c r="B14" s="114" t="s">
        <v>85</v>
      </c>
      <c r="C14" s="102"/>
      <c r="D14" s="101"/>
      <c r="E14" s="80"/>
      <c r="F14" s="77"/>
      <c r="G14" s="77"/>
      <c r="H14" s="79"/>
      <c r="I14" s="148">
        <f t="shared" si="0"/>
        <v>0</v>
      </c>
    </row>
    <row r="15" spans="1:9" ht="21" customHeight="1" thickBot="1">
      <c r="A15" s="24" t="s">
        <v>14</v>
      </c>
      <c r="B15" s="115" t="s">
        <v>88</v>
      </c>
      <c r="C15" s="100"/>
      <c r="D15" s="143">
        <f>SUM(D16:D16)</f>
        <v>0</v>
      </c>
      <c r="E15" s="144">
        <f>SUM(E16:E16)</f>
        <v>0</v>
      </c>
      <c r="F15" s="145">
        <f>SUM(F16:F16)</f>
        <v>0</v>
      </c>
      <c r="G15" s="145">
        <f>SUM(G16:G16)</f>
        <v>0</v>
      </c>
      <c r="H15" s="146">
        <f>SUM(H16:H16)</f>
        <v>0</v>
      </c>
      <c r="I15" s="147">
        <f t="shared" si="0"/>
        <v>0</v>
      </c>
    </row>
    <row r="16" spans="1:9" ht="21" customHeight="1" thickBot="1">
      <c r="A16" s="13" t="s">
        <v>15</v>
      </c>
      <c r="B16" s="114"/>
      <c r="C16" s="102"/>
      <c r="D16" s="101"/>
      <c r="E16" s="80"/>
      <c r="F16" s="77"/>
      <c r="G16" s="77"/>
      <c r="H16" s="79"/>
      <c r="I16" s="148">
        <f t="shared" si="0"/>
        <v>0</v>
      </c>
    </row>
    <row r="17" spans="1:9" ht="21" customHeight="1" thickBot="1">
      <c r="A17" s="24" t="s">
        <v>16</v>
      </c>
      <c r="B17" s="113" t="s">
        <v>89</v>
      </c>
      <c r="C17" s="103"/>
      <c r="D17" s="143">
        <f>D5+D8+D13+D15</f>
        <v>0</v>
      </c>
      <c r="E17" s="144">
        <f>E5+E8+E13+E15</f>
        <v>0</v>
      </c>
      <c r="F17" s="145">
        <f>F5+F8+F13+F15</f>
        <v>0</v>
      </c>
      <c r="G17" s="145">
        <f>G5+G8+G13+G15</f>
        <v>0</v>
      </c>
      <c r="H17" s="146">
        <f>H5+H8+H13+H15</f>
        <v>0</v>
      </c>
      <c r="I17" s="147">
        <f t="shared" si="0"/>
        <v>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2014-01-27T13:52:04Z</cp:lastPrinted>
  <dcterms:created xsi:type="dcterms:W3CDTF">1999-10-30T10:30:45Z</dcterms:created>
  <dcterms:modified xsi:type="dcterms:W3CDTF">2014-01-28T15:15:41Z</dcterms:modified>
  <cp:category/>
  <cp:version/>
  <cp:contentType/>
  <cp:contentStatus/>
</cp:coreProperties>
</file>