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751" activeTab="0"/>
  </bookViews>
  <sheets>
    <sheet name="1. Főösszesítő" sheetId="1" r:id="rId1"/>
    <sheet name="2. B és K mérlege" sheetId="2" r:id="rId2"/>
    <sheet name="3.Önkormányzat részletes b-k" sheetId="3" r:id="rId3"/>
    <sheet name="4. Beruházások" sheetId="4" r:id="rId4"/>
    <sheet name="5. Felújítások" sheetId="5" r:id="rId5"/>
    <sheet name="6. Feladatmegoszlás" sheetId="6" r:id="rId6"/>
    <sheet name="Munka1" sheetId="7" r:id="rId7"/>
  </sheets>
  <definedNames>
    <definedName name="_xlnm.Print_Area" localSheetId="3">'4. Beruházások'!$A$1:$E$22</definedName>
    <definedName name="_xlnm.Print_Area" localSheetId="4">'5. Felújítások'!$A$1:$E$15</definedName>
  </definedNames>
  <calcPr fullCalcOnLoad="1"/>
</workbook>
</file>

<file path=xl/sharedStrings.xml><?xml version="1.0" encoding="utf-8"?>
<sst xmlns="http://schemas.openxmlformats.org/spreadsheetml/2006/main" count="2667" uniqueCount="1509">
  <si>
    <t>3.5.5.6. Behajthatatlanná vált adott előlegekhez kapcsolódó kiadások</t>
  </si>
  <si>
    <t>0535516</t>
  </si>
  <si>
    <t>3.5.5.7. Vásárolt követelésekhez kapcsolódó kiadások</t>
  </si>
  <si>
    <t>0535517</t>
  </si>
  <si>
    <t>3.5.5.8. Egyéb különféle dologi kiadások</t>
  </si>
  <si>
    <t>0535519</t>
  </si>
  <si>
    <t>4. Ellátottak pénzbeli juttatásai</t>
  </si>
  <si>
    <t>054</t>
  </si>
  <si>
    <t>4.1. Társadalombiztosítási ellátások</t>
  </si>
  <si>
    <t>0541</t>
  </si>
  <si>
    <t>0542</t>
  </si>
  <si>
    <t>4.3. Pénzbeli kárpótlások, kártérítések</t>
  </si>
  <si>
    <t>0543</t>
  </si>
  <si>
    <t>4.4. Betegséggel kapcsolatos (nem TB) ellátások</t>
  </si>
  <si>
    <t>0544</t>
  </si>
  <si>
    <t>4.4.1. Központi alrendszerből nyújtott betegséggel kapcsolatos (nem TB) ellátások</t>
  </si>
  <si>
    <t>054411</t>
  </si>
  <si>
    <t>4.4.2. Önkormányzati betegséggel kapcsolatos (nem TB) ellátások</t>
  </si>
  <si>
    <t>054412</t>
  </si>
  <si>
    <t>4.4.2.1. Helyi megállapítású közgyógyellátás</t>
  </si>
  <si>
    <t>0544122</t>
  </si>
  <si>
    <t>4.5. Foglalkoztatással, munkanélküliséggel kapcsolatos ellátások</t>
  </si>
  <si>
    <t>0545</t>
  </si>
  <si>
    <t>4.5.1. Nemzeti Fog. Alapból a folglalkoztatással, munkanélküliséggel kapcsolatos ellátások</t>
  </si>
  <si>
    <t>054511</t>
  </si>
  <si>
    <t>4.5.2. Egyéb a központi alrendszerből a foglalkoztatással, munkanélküliséggel kapcsolatos ellátások</t>
  </si>
  <si>
    <t>054512</t>
  </si>
  <si>
    <t>4.5.2.1. Foglalkoztatást helyettesítő támogatás</t>
  </si>
  <si>
    <t>0545127</t>
  </si>
  <si>
    <t>4.5.2.2. Polgármesterek korhatár előtti ellátása</t>
  </si>
  <si>
    <t>0545128</t>
  </si>
  <si>
    <t>4.6. Lakhatással kapcsolatos támogatások</t>
  </si>
  <si>
    <t>0546</t>
  </si>
  <si>
    <t>4.6.1. Központi alrendszerből nyújtott lakhatással kapcsolatos ellátások</t>
  </si>
  <si>
    <t>054611</t>
  </si>
  <si>
    <t>4.6.2. Önkormányzatok által nyújtott lakhatással kapcsolatos pénzbeli ellátások</t>
  </si>
  <si>
    <t>054612</t>
  </si>
  <si>
    <t>4.6.2.1. Lakásfenntartási támogatás</t>
  </si>
  <si>
    <t>0546121</t>
  </si>
  <si>
    <t>4.6.2.2. Egyéb önkormányzati lakhatással kapcsolatos pénzbeli ellátások</t>
  </si>
  <si>
    <t>0546129</t>
  </si>
  <si>
    <t>4.6.3. Önkormányzatok által nyújtott lakhatással kapcsolatos természetbeni ellátások</t>
  </si>
  <si>
    <t>054613</t>
  </si>
  <si>
    <t>4.7. Intézményi ellátottak pénzbeli juttatásai</t>
  </si>
  <si>
    <t>0547</t>
  </si>
  <si>
    <t>4.8. Egyéb nem intézményi ellátások</t>
  </si>
  <si>
    <t>0548</t>
  </si>
  <si>
    <t>4.8.1. Központi alrendszerből nyújtott egyéb nem intézményi ellátások</t>
  </si>
  <si>
    <t>054811</t>
  </si>
  <si>
    <t>4.8.2. Önkormányzatok által nyújtott egyéb nem intézményi pénzbeli ellátások</t>
  </si>
  <si>
    <t>054812</t>
  </si>
  <si>
    <t>4.8.2.1. Rendszeres pénzbeli szociális segély</t>
  </si>
  <si>
    <t>0548121</t>
  </si>
  <si>
    <t>4.8.2.2. Átmeneti pénzbeli segély</t>
  </si>
  <si>
    <t>0548122</t>
  </si>
  <si>
    <t>4.8.2.3. Temetési pénzbeli segély</t>
  </si>
  <si>
    <t>0548123</t>
  </si>
  <si>
    <t>4.8.2.4. Köztemetés</t>
  </si>
  <si>
    <t>0548124</t>
  </si>
  <si>
    <t>4.8.2.5. Egyéb, az önkormányzat rendeletében megállapított pénzbeli juttatás</t>
  </si>
  <si>
    <t>0548129</t>
  </si>
  <si>
    <t>4.8.3. Önkormányzatok által nyújtott egyéb nem intézményi természetbeni ellátások</t>
  </si>
  <si>
    <t>054813</t>
  </si>
  <si>
    <t>4.8.3.1.Természetben nyújtott rendszeres szociális segély</t>
  </si>
  <si>
    <t>0548131</t>
  </si>
  <si>
    <t>4.8.3.2.Természetben nyújtott átmeneti segély</t>
  </si>
  <si>
    <t>0548132</t>
  </si>
  <si>
    <t>4.8.3.3.Természetben nyújtott temetési segély</t>
  </si>
  <si>
    <t>0548133</t>
  </si>
  <si>
    <t>4.8.3.4. Köztemetés</t>
  </si>
  <si>
    <t>0548134</t>
  </si>
  <si>
    <t>4.8.3.5. Rászorultságtól függő normatív kedvezmények</t>
  </si>
  <si>
    <t>0548135</t>
  </si>
  <si>
    <t>4.8.3.6. Önkormányzat által saját hatáskörben adott természetbeni ellátás</t>
  </si>
  <si>
    <t>0548139</t>
  </si>
  <si>
    <t>5. Egyéb működési célú kiadások</t>
  </si>
  <si>
    <t>055</t>
  </si>
  <si>
    <t>5.1. Nemzetközi kötelezettségek</t>
  </si>
  <si>
    <t>055011</t>
  </si>
  <si>
    <t>5.2. Elvonások és befizetések</t>
  </si>
  <si>
    <t>055021</t>
  </si>
  <si>
    <t xml:space="preserve">5.3. Működési célú garancia- és kezességvállalásból származó kifizetés államháztartáson belülre </t>
  </si>
  <si>
    <t>055031</t>
  </si>
  <si>
    <t>5.4. Működési célú visszatérítendő támogatások, kölcsönök nyújtása államháztartáson belülre</t>
  </si>
  <si>
    <t>055041</t>
  </si>
  <si>
    <t>5.5. Működési célú visszatérítendő támogatások, kölcsönök törlesztése államháztartáson belülre</t>
  </si>
  <si>
    <t>055051</t>
  </si>
  <si>
    <t>5.6. Egyéb működési célú támogatások államháztartáson belülre</t>
  </si>
  <si>
    <t>055061</t>
  </si>
  <si>
    <t>5.7. Működési célú garancia- és kezességvállalásból származó kifizetés államháztartáson kívülre</t>
  </si>
  <si>
    <t>055071</t>
  </si>
  <si>
    <t>5.8. Működési célú visszatérítendő támogatások, kölcsönök nyújtása államháztartáson kívülre</t>
  </si>
  <si>
    <t>055081</t>
  </si>
  <si>
    <t>5.9. Árkiegészítések, ártámogatások</t>
  </si>
  <si>
    <t>055091</t>
  </si>
  <si>
    <t>5.10. Kamattámogatások</t>
  </si>
  <si>
    <t>055101</t>
  </si>
  <si>
    <t xml:space="preserve">5.11. Egyéb működési célú támogatások államháztartáson kívülre </t>
  </si>
  <si>
    <t>055111</t>
  </si>
  <si>
    <t xml:space="preserve">5.12. Tartalékok </t>
  </si>
  <si>
    <t>055121</t>
  </si>
  <si>
    <t>6. Beruházások</t>
  </si>
  <si>
    <t>056</t>
  </si>
  <si>
    <t xml:space="preserve">6.1. Immateriális javak beszerzése, létesítése </t>
  </si>
  <si>
    <t>05611</t>
  </si>
  <si>
    <t>056111</t>
  </si>
  <si>
    <t>6.1.2. Szellemi termékek beszerzése, létesítése</t>
  </si>
  <si>
    <t>056112</t>
  </si>
  <si>
    <t xml:space="preserve">6.2. Ingatlanok beszerzése, létesítése </t>
  </si>
  <si>
    <t>05621</t>
  </si>
  <si>
    <t xml:space="preserve">6.3. Informatikai eszközök beszerzése, létesítése </t>
  </si>
  <si>
    <t>05631</t>
  </si>
  <si>
    <t xml:space="preserve">6.4. Egyéb tárgyi eszközök beszerzése, létesítése </t>
  </si>
  <si>
    <t>05641</t>
  </si>
  <si>
    <t xml:space="preserve">6.5. Részesedések beszerzése </t>
  </si>
  <si>
    <t>05651</t>
  </si>
  <si>
    <t>6.6. Meglévő részesedések növeléséhez kapcsolódó kiadások</t>
  </si>
  <si>
    <t>05661</t>
  </si>
  <si>
    <t>6.7. Beruházási célú előzetesen felszámított ÁFA</t>
  </si>
  <si>
    <t>05671</t>
  </si>
  <si>
    <t>7. Felújítások</t>
  </si>
  <si>
    <t>057</t>
  </si>
  <si>
    <t xml:space="preserve">7.1. Ingatlanok felújítása </t>
  </si>
  <si>
    <t>05711</t>
  </si>
  <si>
    <t xml:space="preserve">7.2. Informatikai eszközök felújítása </t>
  </si>
  <si>
    <t>05721</t>
  </si>
  <si>
    <t xml:space="preserve">7.3. Egyéb tárgyi eszközök felújítása </t>
  </si>
  <si>
    <t>05731</t>
  </si>
  <si>
    <t>7.4. Felújítási célú előzetesen felszámított ÁFA</t>
  </si>
  <si>
    <t>05741</t>
  </si>
  <si>
    <t xml:space="preserve">8. Egyéb felhalmozási célú kiadások </t>
  </si>
  <si>
    <t>058</t>
  </si>
  <si>
    <t>8.1. Felhalmozási célú garancia- és kezességvállalásból származó kifizetés államháztartáson belülre</t>
  </si>
  <si>
    <t>05811</t>
  </si>
  <si>
    <t xml:space="preserve">8.2. Felhalmozási célú visszatérítendő támogatások, kölcsönök nyújtása államháztartáson belülre </t>
  </si>
  <si>
    <t>05821</t>
  </si>
  <si>
    <t>8.3. Felhalmozási célú visszatérítendő támogatások, kölcsönök törlesztése államháztartáson belülre</t>
  </si>
  <si>
    <t>05831</t>
  </si>
  <si>
    <t>05841</t>
  </si>
  <si>
    <t>8.5. Felhalmozási célú garancia- és kezességvállalásból származó kifizetés államháztartáson kívülre</t>
  </si>
  <si>
    <t>05851</t>
  </si>
  <si>
    <t>8.6. Felhalmozási célú visszatérítendő támogatások, kölcsönök nyújtása államháztartáson kívülre</t>
  </si>
  <si>
    <t>05861</t>
  </si>
  <si>
    <t xml:space="preserve">8.7. Lakástámogatás </t>
  </si>
  <si>
    <t>05871</t>
  </si>
  <si>
    <t>05881</t>
  </si>
  <si>
    <t>059</t>
  </si>
  <si>
    <t>1. Belföldi finanszírozás kiadásai</t>
  </si>
  <si>
    <t>0591</t>
  </si>
  <si>
    <t xml:space="preserve">1.1. Hitel-, kölcsöntörlesztés államháztartáson kívülre </t>
  </si>
  <si>
    <t>05911</t>
  </si>
  <si>
    <t xml:space="preserve">1.1.1. Hosszú lejáratú hitelek, kölcsönök törlesztése </t>
  </si>
  <si>
    <t>0591111</t>
  </si>
  <si>
    <t xml:space="preserve">1.1.2. Likviditási célú hitelek, kölcsönök törlesztése pénzügyi vállalkozásnak </t>
  </si>
  <si>
    <t>0591121</t>
  </si>
  <si>
    <t xml:space="preserve">1.1.3. Rövid lejáratú hitelek, kölcsönök törlesztése </t>
  </si>
  <si>
    <t>0591131</t>
  </si>
  <si>
    <t xml:space="preserve">1.2. Belföldi értékpapírok kiadásai </t>
  </si>
  <si>
    <t>05912</t>
  </si>
  <si>
    <t xml:space="preserve">1.2.1. Forgatási célú belföldi értékpapírok vásárlása </t>
  </si>
  <si>
    <t>0591211</t>
  </si>
  <si>
    <t xml:space="preserve">1.2.2. Forgatási célú belföldi értékpapírok beváltása </t>
  </si>
  <si>
    <t>0591221</t>
  </si>
  <si>
    <t xml:space="preserve">1.2.3. Befektetési célú belföldi értékpapírok vásárlása </t>
  </si>
  <si>
    <t>0591231</t>
  </si>
  <si>
    <t xml:space="preserve">1.2.4. Befektetési célú belföldi értékpapírok beváltása </t>
  </si>
  <si>
    <t>0591241</t>
  </si>
  <si>
    <t xml:space="preserve">1.3. Államháztartáson belüli megelőlegezések folyósítása </t>
  </si>
  <si>
    <t>059131</t>
  </si>
  <si>
    <t xml:space="preserve">1.4. Államháztartáson belüli megelőlegezések visszafizetése </t>
  </si>
  <si>
    <t>059141</t>
  </si>
  <si>
    <t xml:space="preserve">1.5. Központi, irányító szervi támogatás folyósítása </t>
  </si>
  <si>
    <t>059151</t>
  </si>
  <si>
    <t>059161</t>
  </si>
  <si>
    <t xml:space="preserve">1.7. Pénzügyi lízing kiadásai </t>
  </si>
  <si>
    <t>059171</t>
  </si>
  <si>
    <t xml:space="preserve">1.8. Központi költségvetés sajátos finanszírozási kiadásai </t>
  </si>
  <si>
    <t>059181</t>
  </si>
  <si>
    <t xml:space="preserve">2. Külföldi finanszírozás kiadásai </t>
  </si>
  <si>
    <t>0592</t>
  </si>
  <si>
    <t xml:space="preserve">2.1. Forgatási célú külföldi értékpapírok vásárlása </t>
  </si>
  <si>
    <t>059211</t>
  </si>
  <si>
    <t xml:space="preserve">2.2. Befektetési célú külföldi értékpapírok vásárlása </t>
  </si>
  <si>
    <t>059221</t>
  </si>
  <si>
    <t xml:space="preserve">2.3. Külföldi értékpapírok beváltása </t>
  </si>
  <si>
    <t>059231</t>
  </si>
  <si>
    <t>059241</t>
  </si>
  <si>
    <t xml:space="preserve">3. Adóssághoz nem kapcsolódó származékos ügyletek kiadásai </t>
  </si>
  <si>
    <t>0593</t>
  </si>
  <si>
    <t>Működési célú támogatások államháztartáson belülről</t>
  </si>
  <si>
    <t>Helyi önkormányzatok működésének általános támogatása</t>
  </si>
  <si>
    <t>Önkormányzatok működési támogatásai</t>
  </si>
  <si>
    <t>1.1</t>
  </si>
  <si>
    <t>1.1.1</t>
  </si>
  <si>
    <t>1.1.2</t>
  </si>
  <si>
    <t>1.1.3</t>
  </si>
  <si>
    <t>1.1.4</t>
  </si>
  <si>
    <t>1.1.5</t>
  </si>
  <si>
    <t>1.1.6</t>
  </si>
  <si>
    <t>Települési önkormányzatok egyes köznevelési feladatainak támogatása</t>
  </si>
  <si>
    <t xml:space="preserve">Települési önkormányzatok szociális ,gyermekjóléti és gyermekétkeztetési feladatainak támogatása </t>
  </si>
  <si>
    <t xml:space="preserve">Települési önkormányzatok kulturális feladatainak támogatása </t>
  </si>
  <si>
    <t xml:space="preserve">Elvonások és befizetések bevételei </t>
  </si>
  <si>
    <t>Működési célú garancia- és kezességvállalásból származó megtérülések államháztartáson belülről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</si>
  <si>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</si>
  <si>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</si>
  <si>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 xml:space="preserve">Egyéb működési célú támogatások bevételei államháztartáson belülről </t>
  </si>
  <si>
    <t>1.2</t>
  </si>
  <si>
    <t>1.3</t>
  </si>
  <si>
    <t>1.4</t>
  </si>
  <si>
    <t>1.5</t>
  </si>
  <si>
    <t>1.6</t>
  </si>
  <si>
    <t>Megnevezés</t>
  </si>
  <si>
    <t>Rovat száma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</si>
  <si>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</si>
  <si>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</si>
  <si>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</si>
  <si>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</si>
  <si>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</si>
  <si>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</si>
  <si>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</si>
  <si>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</si>
  <si>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</si>
  <si>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</si>
  <si>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</si>
  <si>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</si>
  <si>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B1</t>
  </si>
  <si>
    <t>B2</t>
  </si>
  <si>
    <t>B21</t>
  </si>
  <si>
    <t>B22</t>
  </si>
  <si>
    <t>B23</t>
  </si>
  <si>
    <t>B24</t>
  </si>
  <si>
    <t>B25</t>
  </si>
  <si>
    <t>2.1</t>
  </si>
  <si>
    <t>2.2</t>
  </si>
  <si>
    <t>2.3</t>
  </si>
  <si>
    <t>2.4</t>
  </si>
  <si>
    <t>2.5</t>
  </si>
  <si>
    <t xml:space="preserve">Felhalmozási célú önkormányzati támogatások </t>
  </si>
  <si>
    <t xml:space="preserve">Felhalmozási célú támogatások államháztartáson belülről </t>
  </si>
  <si>
    <t xml:space="preserve">Felhalmozási célú garancia- és kezességvállalásból származó megtérülések államháztartáson belülről </t>
  </si>
  <si>
    <t>Felhalmozási célú visszatérítendő támogatások, kölcsönök visszatérülése államháztartáson belülről</t>
  </si>
  <si>
    <t xml:space="preserve">Felhalmozási célú visszatérítendő támogatások, kölcsönök igénybevétele államháztartáson belülről </t>
  </si>
  <si>
    <t xml:space="preserve">Egyéb felhalmozási célú támogatások bevételei államháztartáson belülről </t>
  </si>
  <si>
    <t>B3</t>
  </si>
  <si>
    <t>B31</t>
  </si>
  <si>
    <t>B311</t>
  </si>
  <si>
    <t>B312</t>
  </si>
  <si>
    <t>B32</t>
  </si>
  <si>
    <t>B33</t>
  </si>
  <si>
    <t>B34</t>
  </si>
  <si>
    <t>B35</t>
  </si>
  <si>
    <t>B351</t>
  </si>
  <si>
    <t>B352</t>
  </si>
  <si>
    <t>B353</t>
  </si>
  <si>
    <t>B354</t>
  </si>
  <si>
    <t>B355</t>
  </si>
  <si>
    <t>B36</t>
  </si>
  <si>
    <t>3.1</t>
  </si>
  <si>
    <t>3.1.1</t>
  </si>
  <si>
    <t>3.1.2</t>
  </si>
  <si>
    <t>3.2</t>
  </si>
  <si>
    <t>3.3</t>
  </si>
  <si>
    <t>3.4</t>
  </si>
  <si>
    <t>3.5</t>
  </si>
  <si>
    <t>3.5.1</t>
  </si>
  <si>
    <t>3.5.2</t>
  </si>
  <si>
    <t>3.5.3</t>
  </si>
  <si>
    <t>3.5.4</t>
  </si>
  <si>
    <t>3.5.5</t>
  </si>
  <si>
    <t>3.6</t>
  </si>
  <si>
    <t>Közhatalmi bevételek</t>
  </si>
  <si>
    <t>Jövedelemadók</t>
  </si>
  <si>
    <t>Magánszemélyek jövedelemadói</t>
  </si>
  <si>
    <t>Társaságok jövedelemadói</t>
  </si>
  <si>
    <t xml:space="preserve">Szociális hozzájárulási adó és járulékok </t>
  </si>
  <si>
    <t xml:space="preserve">Bérhez és foglalkoztatáshoz kapcsolódó adók </t>
  </si>
  <si>
    <t>Termékek és szolgáltatások adói</t>
  </si>
  <si>
    <t xml:space="preserve">Értékesítési és forgalmi adók </t>
  </si>
  <si>
    <t>Vagyoni típusú adók</t>
  </si>
  <si>
    <t xml:space="preserve">Fogyasztási adók </t>
  </si>
  <si>
    <t xml:space="preserve">Pénzügyi monopóliumok nyereségét terhelő adók </t>
  </si>
  <si>
    <t>Gépjárműadók</t>
  </si>
  <si>
    <t xml:space="preserve">Egyéb áruhasználati és szolgáltatási adók </t>
  </si>
  <si>
    <t xml:space="preserve">Egyéb közhatalmi bevételek </t>
  </si>
  <si>
    <t>B4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</si>
  <si>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</si>
  <si>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</si>
  <si>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</si>
  <si>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</si>
  <si>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</si>
  <si>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</si>
  <si>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</si>
  <si>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</si>
  <si>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</si>
  <si>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B410</t>
  </si>
  <si>
    <t>B5</t>
  </si>
  <si>
    <t>B51</t>
  </si>
  <si>
    <t>B52</t>
  </si>
  <si>
    <t>B53</t>
  </si>
  <si>
    <t>B54</t>
  </si>
  <si>
    <t>B55</t>
  </si>
  <si>
    <t>B6</t>
  </si>
  <si>
    <t>B61</t>
  </si>
  <si>
    <t>B62</t>
  </si>
  <si>
    <t>B63</t>
  </si>
  <si>
    <t>B7</t>
  </si>
  <si>
    <t>B71</t>
  </si>
  <si>
    <t>B72</t>
  </si>
  <si>
    <t>B73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</si>
  <si>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</si>
  <si>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</si>
  <si>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</si>
  <si>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</si>
  <si>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</si>
  <si>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</si>
  <si>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</si>
  <si>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</si>
  <si>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</si>
  <si>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</si>
  <si>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 xml:space="preserve">Működési bevételek </t>
  </si>
  <si>
    <t xml:space="preserve">Áru- és készletértékesítés ellenértéke </t>
  </si>
  <si>
    <t>Szolgáltatások ellenértéke</t>
  </si>
  <si>
    <t>Közvetített szolgáltatások ellenértéke</t>
  </si>
  <si>
    <t xml:space="preserve">Tulajdonosi bevételek </t>
  </si>
  <si>
    <t>Ellátási díjak</t>
  </si>
  <si>
    <t>Kiszámlázott ÁFA</t>
  </si>
  <si>
    <t>ÁFA visszatérítése</t>
  </si>
  <si>
    <t>Kamatbevételek</t>
  </si>
  <si>
    <t>Egyéb pénzügyi műveletek bevételei</t>
  </si>
  <si>
    <t>Egyéb működési bevételek</t>
  </si>
  <si>
    <t>5</t>
  </si>
  <si>
    <t>5.1</t>
  </si>
  <si>
    <t>5.2</t>
  </si>
  <si>
    <t>5.3</t>
  </si>
  <si>
    <t>5.4</t>
  </si>
  <si>
    <t>5.5</t>
  </si>
  <si>
    <t>6</t>
  </si>
  <si>
    <t>6.1</t>
  </si>
  <si>
    <t>6.2</t>
  </si>
  <si>
    <t>6.3</t>
  </si>
  <si>
    <t>7</t>
  </si>
  <si>
    <t>7.2</t>
  </si>
  <si>
    <t>7.3</t>
  </si>
  <si>
    <t>7.1</t>
  </si>
  <si>
    <t xml:space="preserve">Felhalmozási bevételek </t>
  </si>
  <si>
    <t xml:space="preserve">Immateriális javak értékesítése </t>
  </si>
  <si>
    <t>Ingatlanok értékesítése</t>
  </si>
  <si>
    <t xml:space="preserve">Egyéb tárgyi eszközök értékesítése </t>
  </si>
  <si>
    <t xml:space="preserve">Részesedések értékesítése </t>
  </si>
  <si>
    <t xml:space="preserve">Részesedések megszűnéséhez kapcsolódó bevételek </t>
  </si>
  <si>
    <t xml:space="preserve">Működési célú átvett pénzeszközök </t>
  </si>
  <si>
    <t xml:space="preserve">Működési célú garancia- és kezességvállalásból származó megtérülések államháztartáson kívülről </t>
  </si>
  <si>
    <t xml:space="preserve">Egyéb működési célú átvett pénzeszközök </t>
  </si>
  <si>
    <t xml:space="preserve">Felhalmozási célú átvett pénzeszközök </t>
  </si>
  <si>
    <t>Felhalmozási célú garancia- és kezességvállalásból származó megtérülések államháztartáson kívülről</t>
  </si>
  <si>
    <t xml:space="preserve">Felhalmozási célú visszatérítendő támogatások, kölcsönök visszatérülése államháztartáson kívülről </t>
  </si>
  <si>
    <t>Egyéb felhalmozási célú átvett pénzeszközök</t>
  </si>
  <si>
    <t>B1-B7</t>
  </si>
  <si>
    <t>Költségvetési Bevételek Összesen</t>
  </si>
  <si>
    <t>B81</t>
  </si>
  <si>
    <t>B811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</si>
  <si>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</si>
  <si>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</si>
  <si>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</si>
  <si>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</si>
  <si>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</si>
  <si>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</si>
  <si>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</si>
  <si>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</si>
  <si>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</si>
  <si>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</si>
  <si>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</si>
  <si>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B814</t>
  </si>
  <si>
    <t>B815</t>
  </si>
  <si>
    <t>B816</t>
  </si>
  <si>
    <t>B817</t>
  </si>
  <si>
    <t>B818</t>
  </si>
  <si>
    <t>B82</t>
  </si>
  <si>
    <t>B821</t>
  </si>
  <si>
    <t>B822</t>
  </si>
  <si>
    <t>B823</t>
  </si>
  <si>
    <t>B824</t>
  </si>
  <si>
    <t>B83</t>
  </si>
  <si>
    <t>8</t>
  </si>
  <si>
    <t>8.1</t>
  </si>
  <si>
    <t>8.2</t>
  </si>
  <si>
    <t>8.2.2</t>
  </si>
  <si>
    <t>8.3</t>
  </si>
  <si>
    <t>8.4</t>
  </si>
  <si>
    <t>8.5</t>
  </si>
  <si>
    <t>8.6</t>
  </si>
  <si>
    <t>8.7</t>
  </si>
  <si>
    <t>8.8</t>
  </si>
  <si>
    <t>9</t>
  </si>
  <si>
    <t>10</t>
  </si>
  <si>
    <t>9.1</t>
  </si>
  <si>
    <t>9.2</t>
  </si>
  <si>
    <t>9.3</t>
  </si>
  <si>
    <t>9.4</t>
  </si>
  <si>
    <t xml:space="preserve">Belföldi finanszírozás bevételei </t>
  </si>
  <si>
    <t xml:space="preserve">Hitel-, kölcsönfelvétel államháztartáson kívülről </t>
  </si>
  <si>
    <t>Hosszú lejáratú hitelek, kölcsönök felvétele</t>
  </si>
  <si>
    <t xml:space="preserve">Likviditási célú hitelek, kölcsönök felvétele pénzügyi vállalkozástól </t>
  </si>
  <si>
    <t xml:space="preserve">Rövid lejáratú hitelek, kölcsönök felvétele </t>
  </si>
  <si>
    <t xml:space="preserve">Belföldi értékpapírok bevételei </t>
  </si>
  <si>
    <t xml:space="preserve">Forgatási célú belföldi értékpapírok beváltása, értékesítése </t>
  </si>
  <si>
    <t xml:space="preserve">Forgatási célú belföldi értékpapírok kibocsátása </t>
  </si>
  <si>
    <t>Befektetési célú belföldi értékpapírok beváltása, értékesítése</t>
  </si>
  <si>
    <t xml:space="preserve">Befektetési célú belföldi értékpapírok kibocsátása </t>
  </si>
  <si>
    <t xml:space="preserve">Maradvány igénybevétele </t>
  </si>
  <si>
    <t>Előző év költségvetési maradványának igénybevétele</t>
  </si>
  <si>
    <t xml:space="preserve">Előző év vállalkozási maradványának igénybevétele </t>
  </si>
  <si>
    <t>Államháztartáson belüli megelőlegezések törlesztése</t>
  </si>
  <si>
    <t xml:space="preserve">Államháztartáson belüli megelőlegezések </t>
  </si>
  <si>
    <t xml:space="preserve">Központi, irányító szervi támogatás </t>
  </si>
  <si>
    <t xml:space="preserve">Betétek megszüntetése </t>
  </si>
  <si>
    <t xml:space="preserve">Központi költségvetés sajátos finanszírozási bevételei </t>
  </si>
  <si>
    <t xml:space="preserve">Külföldi finanszírozás bevételei </t>
  </si>
  <si>
    <t xml:space="preserve">Forgatási célú külföldi értékpapírok beváltása, értékesítése </t>
  </si>
  <si>
    <t xml:space="preserve">Befektetési célú külföldi értékpapírok beváltása értékesítése </t>
  </si>
  <si>
    <t xml:space="preserve">Külföldi értékpapírok kibocsátása </t>
  </si>
  <si>
    <t xml:space="preserve">Adóssághoz nem kapcsolódó származékos ügyletek bevételei </t>
  </si>
  <si>
    <t>Finanszírozási Bevételek Összesen</t>
  </si>
  <si>
    <t>B8</t>
  </si>
  <si>
    <t>BEVÉTELEK ÖSSZESEN</t>
  </si>
  <si>
    <t>B1-B8</t>
  </si>
  <si>
    <t>K1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</si>
  <si>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</si>
  <si>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</si>
  <si>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</si>
  <si>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</si>
  <si>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</si>
  <si>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</si>
  <si>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</si>
  <si>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</si>
  <si>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</si>
  <si>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</si>
  <si>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</si>
  <si>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</si>
  <si>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</si>
  <si>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</si>
  <si>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</si>
  <si>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</si>
  <si>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</si>
  <si>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</si>
  <si>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K2</t>
  </si>
  <si>
    <t>K3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</si>
  <si>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</si>
  <si>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</si>
  <si>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</si>
  <si>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</si>
  <si>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</si>
  <si>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</si>
  <si>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</si>
  <si>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</si>
  <si>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</si>
  <si>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</si>
  <si>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</si>
  <si>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</si>
  <si>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</si>
  <si>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</si>
  <si>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</si>
  <si>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</si>
  <si>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</si>
  <si>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</si>
  <si>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</si>
  <si>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</si>
  <si>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</si>
  <si>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</si>
  <si>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</si>
  <si>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</si>
  <si>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</t>
  </si>
  <si>
    <t>K41</t>
  </si>
  <si>
    <t>K42</t>
  </si>
  <si>
    <t>K43</t>
  </si>
  <si>
    <t>K44</t>
  </si>
  <si>
    <t>K45</t>
  </si>
  <si>
    <t>K46</t>
  </si>
  <si>
    <t>K47</t>
  </si>
  <si>
    <t>K48</t>
  </si>
  <si>
    <t xml:space="preserve">K5   </t>
  </si>
  <si>
    <t>K501</t>
  </si>
  <si>
    <t>K502</t>
  </si>
  <si>
    <t>K503</t>
  </si>
  <si>
    <t>K504</t>
  </si>
  <si>
    <t>K505</t>
  </si>
  <si>
    <t>K506</t>
  </si>
  <si>
    <t>K507</t>
  </si>
  <si>
    <t>K508</t>
  </si>
  <si>
    <t>K509</t>
  </si>
  <si>
    <t>K510</t>
  </si>
  <si>
    <t>K511</t>
  </si>
  <si>
    <t>K512</t>
  </si>
  <si>
    <t>K6</t>
  </si>
  <si>
    <t>K61</t>
  </si>
  <si>
    <t>K62</t>
  </si>
  <si>
    <t>K63</t>
  </si>
  <si>
    <t>K64</t>
  </si>
  <si>
    <t>K65</t>
  </si>
  <si>
    <t>K66</t>
  </si>
  <si>
    <t>K67</t>
  </si>
  <si>
    <t>K7</t>
  </si>
  <si>
    <t>K71</t>
  </si>
  <si>
    <t>K72</t>
  </si>
  <si>
    <t>K73</t>
  </si>
  <si>
    <t>K74</t>
  </si>
  <si>
    <t>K8</t>
  </si>
  <si>
    <t>K81</t>
  </si>
  <si>
    <t>K82</t>
  </si>
  <si>
    <t>K83</t>
  </si>
  <si>
    <t>K84</t>
  </si>
  <si>
    <t>K85</t>
  </si>
  <si>
    <t>K86</t>
  </si>
  <si>
    <t>K87</t>
  </si>
  <si>
    <t>K88</t>
  </si>
  <si>
    <t>K9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</si>
  <si>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</si>
  <si>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</si>
  <si>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</si>
  <si>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</si>
  <si>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</si>
  <si>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</si>
  <si>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</si>
  <si>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</si>
  <si>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K9123</t>
  </si>
  <si>
    <t>K9124</t>
  </si>
  <si>
    <t>K913</t>
  </si>
  <si>
    <t>K914</t>
  </si>
  <si>
    <t>K915</t>
  </si>
  <si>
    <t>K916</t>
  </si>
  <si>
    <t>K917</t>
  </si>
  <si>
    <t>K918</t>
  </si>
  <si>
    <t>K92</t>
  </si>
  <si>
    <t>K921</t>
  </si>
  <si>
    <t>K922</t>
  </si>
  <si>
    <t>K923</t>
  </si>
  <si>
    <t>K924</t>
  </si>
  <si>
    <t>K93</t>
  </si>
  <si>
    <t>Személyi juttatások</t>
  </si>
  <si>
    <t>Foglalkoztatottak személyi juttatásai</t>
  </si>
  <si>
    <t>Törvény szerinti illetmények, munkabérek</t>
  </si>
  <si>
    <t>Normatív jutalmak</t>
  </si>
  <si>
    <t>Céljuttatás, projektprémium</t>
  </si>
  <si>
    <t>Készenléti, ügyeleti, helyettesítési díj, túlóra, túlszolgálat</t>
  </si>
  <si>
    <t>Végkielégítés</t>
  </si>
  <si>
    <t>Jubileumi jutalom</t>
  </si>
  <si>
    <t>Béren kívüli juttatások</t>
  </si>
  <si>
    <t>Ruházati költségtérítés</t>
  </si>
  <si>
    <t>Közlekedési költségtérítés</t>
  </si>
  <si>
    <t>Egyéb költségtérítés</t>
  </si>
  <si>
    <t>Lakhatási támogatások</t>
  </si>
  <si>
    <t>Szociális támogatások</t>
  </si>
  <si>
    <t>Foglalkoztatottak egyéb személyi juttatásai</t>
  </si>
  <si>
    <t>Külső személyi juttatások</t>
  </si>
  <si>
    <t>Választott tisztségviselők juttatásai</t>
  </si>
  <si>
    <t>Munkavégzésre irányuló egyéb jogviszonyban nem saját foglalkoztatottnak fizetett juttatások</t>
  </si>
  <si>
    <t>Egyéb külső személyi juttatások</t>
  </si>
  <si>
    <t>1</t>
  </si>
  <si>
    <t>1.1.8</t>
  </si>
  <si>
    <t>1.1.9</t>
  </si>
  <si>
    <t>1.1.7</t>
  </si>
  <si>
    <t>1.1.10</t>
  </si>
  <si>
    <t>1.1.11</t>
  </si>
  <si>
    <t>1.1.12</t>
  </si>
  <si>
    <t>1.1.13</t>
  </si>
  <si>
    <t>1.2.1</t>
  </si>
  <si>
    <t>1.2.3</t>
  </si>
  <si>
    <t>1.2.2</t>
  </si>
  <si>
    <t>Munkaadókat terhelő járulékok és szociális hozzájárulási adó</t>
  </si>
  <si>
    <t>2</t>
  </si>
  <si>
    <t>3</t>
  </si>
  <si>
    <t>Készletbeszerzés</t>
  </si>
  <si>
    <t>Szakmai anyagok beszerzése</t>
  </si>
  <si>
    <t>Üzemeltetési anyagok beszerzése</t>
  </si>
  <si>
    <t>Árubeszerzés</t>
  </si>
  <si>
    <t>Kommunikációs szolgáltatások</t>
  </si>
  <si>
    <t>Informatikai szolgáltatások igénybevétele</t>
  </si>
  <si>
    <t>Egyéb kommunikációs szolgáltatások</t>
  </si>
  <si>
    <t>Szolgáltatási kiadások</t>
  </si>
  <si>
    <t>Közüzemi díjak</t>
  </si>
  <si>
    <t>Vásárolt élelmezés</t>
  </si>
  <si>
    <t>Bérleti és lízing díjak</t>
  </si>
  <si>
    <t>Karbantartási, kisjavítási szolgáltatások</t>
  </si>
  <si>
    <t>Közvetített szolgáltatások</t>
  </si>
  <si>
    <t>Szakmai tevékenységet segítő szolgáltatások</t>
  </si>
  <si>
    <t>Egyéb szolgáltatások</t>
  </si>
  <si>
    <t>Kiküldetések, reklám- és propagandakiadások</t>
  </si>
  <si>
    <t>Kiküldetések kiadásai</t>
  </si>
  <si>
    <t>Reklám- és propagandakiadások</t>
  </si>
  <si>
    <t>Különféle befizetések és egyéb dologi kiadások</t>
  </si>
  <si>
    <t>Működési célú előzetesen felszámított ÁFA</t>
  </si>
  <si>
    <t>Fizetendő ÁFA</t>
  </si>
  <si>
    <t>Kamatkiadások</t>
  </si>
  <si>
    <t>Egyéb pénzügyi műveletek kiadásai</t>
  </si>
  <si>
    <t>Egyéb dologi kiadások</t>
  </si>
  <si>
    <t>3.1.3</t>
  </si>
  <si>
    <t>3.2.1</t>
  </si>
  <si>
    <t>3.2.2</t>
  </si>
  <si>
    <t>3.3.1</t>
  </si>
  <si>
    <t>3.3.2</t>
  </si>
  <si>
    <t>3.3.3</t>
  </si>
  <si>
    <t>3.3.4</t>
  </si>
  <si>
    <t>3.3.5</t>
  </si>
  <si>
    <t>3.3.6</t>
  </si>
  <si>
    <t>3.3.7</t>
  </si>
  <si>
    <t>3.4.1</t>
  </si>
  <si>
    <t>3.4.2</t>
  </si>
  <si>
    <t>4</t>
  </si>
  <si>
    <t>Ellátottak pénzbeli juttatásai</t>
  </si>
  <si>
    <t>Társadalombiztosítási ellátások</t>
  </si>
  <si>
    <t>Családi támogatások</t>
  </si>
  <si>
    <t>Pénzbeli kárpótlások, kártérítések</t>
  </si>
  <si>
    <t>Betegséggel kapcsolatos (nem TB) ellátások</t>
  </si>
  <si>
    <t>Foglalkoztatással, munkanélküliséggel kapcsolatos ellátások</t>
  </si>
  <si>
    <t>Lakhatással kapcsolatos támogatások</t>
  </si>
  <si>
    <t>Intézményi ellátottak pénzbeli juttatásai</t>
  </si>
  <si>
    <t>Egyéb nem intézményi ellátások</t>
  </si>
  <si>
    <t>Egyéb működési célú kiadások</t>
  </si>
  <si>
    <t>Nemzetközi kötelezettségek</t>
  </si>
  <si>
    <t>Elvonások és befizetések</t>
  </si>
  <si>
    <t xml:space="preserve">Működési célú garancia- és kezességvállalásból származó kifizetés államháztartáson belülre </t>
  </si>
  <si>
    <t>Működési célú visszatérítendő támogatások, kölcsönök nyújtása államháztartáson belülre</t>
  </si>
  <si>
    <t>Működési célú visszatérítendő támogatások, kölcsönök törlesztése államháztartáson belülre</t>
  </si>
  <si>
    <t>Egyéb működési célú támogatások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</si>
  <si>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</si>
  <si>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</si>
  <si>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Árkiegészítések, ártámogatások</t>
  </si>
  <si>
    <t>Kamattámogatások</t>
  </si>
  <si>
    <t xml:space="preserve">Egyéb működési célú támogatások államháztartáson kívülre </t>
  </si>
  <si>
    <t xml:space="preserve">Tartalékok </t>
  </si>
  <si>
    <t>5.6</t>
  </si>
  <si>
    <t>5.7</t>
  </si>
  <si>
    <t>5.8</t>
  </si>
  <si>
    <t>5.9</t>
  </si>
  <si>
    <t>5.10</t>
  </si>
  <si>
    <t>5.11</t>
  </si>
  <si>
    <t>5.12</t>
  </si>
  <si>
    <t>6.4</t>
  </si>
  <si>
    <t>6.5</t>
  </si>
  <si>
    <t>6.6</t>
  </si>
  <si>
    <t>6.7</t>
  </si>
  <si>
    <t>7.4</t>
  </si>
  <si>
    <t>Beruházások</t>
  </si>
  <si>
    <t xml:space="preserve">Immateriális javak beszerzése, létesítése </t>
  </si>
  <si>
    <t xml:space="preserve">Ingatlanok beszerzése, létesítése </t>
  </si>
  <si>
    <t xml:space="preserve">Informatikai eszközök beszerzése, létesítése </t>
  </si>
  <si>
    <t xml:space="preserve">Egyéb tárgyi eszközök beszerzése, létesítése </t>
  </si>
  <si>
    <t xml:space="preserve">Részesedések beszerzése </t>
  </si>
  <si>
    <t>Meglévő részesedések növeléséhez kapcsolódó kiadások</t>
  </si>
  <si>
    <t>Beruházási célú előzetesen felszámított ÁFA</t>
  </si>
  <si>
    <t>Felújítások</t>
  </si>
  <si>
    <t xml:space="preserve">Ingatlanok felújítása </t>
  </si>
  <si>
    <t xml:space="preserve">Informatikai eszközök felújítása </t>
  </si>
  <si>
    <t xml:space="preserve">Egyéb tárgyi eszközök felújítása </t>
  </si>
  <si>
    <t>Felújítási célú előzetesen felszámított ÁFA</t>
  </si>
  <si>
    <t xml:space="preserve">Egyéb felhalmozási célú kiadások </t>
  </si>
  <si>
    <t>6.1.1. Vagyoni értékű jogok beszerzése</t>
  </si>
  <si>
    <t>Felhalmozási célú garancia- és kezességvállalásból származó kifizetés államháztartáson belülre</t>
  </si>
  <si>
    <t xml:space="preserve">Felhalmozási célú visszatérítendő támogatások, kölcsönök nyújtása államháztartáson belülre </t>
  </si>
  <si>
    <t>Felhalmozási célú visszatérítendő támogatások, kölcsönök törlesztése államháztartáson belülre</t>
  </si>
  <si>
    <t xml:space="preserve">Egyéb felhalmozási célú támogatások államháztartáson belülre 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</si>
  <si>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</si>
  <si>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</si>
  <si>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Lakástámogatás </t>
  </si>
  <si>
    <t>Egyéb felhalmozási célú támogatások államháztartáson kívülre</t>
  </si>
  <si>
    <t>Költségvetési Kiadások Összesen</t>
  </si>
  <si>
    <t>K1-K8</t>
  </si>
  <si>
    <t>9.1.1</t>
  </si>
  <si>
    <t>9.1.2</t>
  </si>
  <si>
    <t>9.1.3</t>
  </si>
  <si>
    <t>9.2.1</t>
  </si>
  <si>
    <t>9.2.3</t>
  </si>
  <si>
    <t>9.2.4</t>
  </si>
  <si>
    <t>9.5</t>
  </si>
  <si>
    <t>9.6</t>
  </si>
  <si>
    <t>9.7</t>
  </si>
  <si>
    <t>9.8</t>
  </si>
  <si>
    <t>10.1</t>
  </si>
  <si>
    <t>10.2</t>
  </si>
  <si>
    <t>10.3</t>
  </si>
  <si>
    <t>10.4</t>
  </si>
  <si>
    <t>11</t>
  </si>
  <si>
    <t xml:space="preserve">Hitel-, kölcsöntörlesztés államháztartáson kívülre </t>
  </si>
  <si>
    <t xml:space="preserve">Hosszú lejáratú hitelek, kölcsönök törlesztése </t>
  </si>
  <si>
    <t xml:space="preserve">Likviditási célú hitelek, kölcsönök törlesztése pénzügyi vállalkozásnak </t>
  </si>
  <si>
    <t xml:space="preserve">Rövid lejáratú hitelek, kölcsönök törlesztése </t>
  </si>
  <si>
    <t xml:space="preserve">Belföldi értékpapírok kiadásai </t>
  </si>
  <si>
    <t xml:space="preserve">Forgatási célú belföldi értékpapírok vásárlása </t>
  </si>
  <si>
    <t xml:space="preserve">Forgatási célú belföldi értékpapírok beváltása </t>
  </si>
  <si>
    <t xml:space="preserve">Befektetési célú belföldi értékpapírok vásárlása </t>
  </si>
  <si>
    <t xml:space="preserve">Befektetési célú belföldi értékpapírok beváltása </t>
  </si>
  <si>
    <t xml:space="preserve">Államháztartáson belüli megelőlegezések folyósítása </t>
  </si>
  <si>
    <t xml:space="preserve">Államháztartáson belüli megelőlegezések visszafizetése </t>
  </si>
  <si>
    <t xml:space="preserve">Központi, irányító szervi támogatás folyósítása </t>
  </si>
  <si>
    <t xml:space="preserve">Pénzeszközök betétként elhelyezése </t>
  </si>
  <si>
    <t xml:space="preserve">Pénzügyi lízing kiadásai </t>
  </si>
  <si>
    <t xml:space="preserve">Központi költségvetés sajátos finanszírozási kiadásai </t>
  </si>
  <si>
    <t xml:space="preserve">Külföldi finanszírozás kiadásai </t>
  </si>
  <si>
    <t>Belföldi finanszírozás kiadásai</t>
  </si>
  <si>
    <t xml:space="preserve">Forgatási célú külföldi értékpapírok vásárlása </t>
  </si>
  <si>
    <t xml:space="preserve">Befektetési célú külföldi értékpapírok vásárlása </t>
  </si>
  <si>
    <t xml:space="preserve">Külföldi értékpapírok beváltása </t>
  </si>
  <si>
    <t>Külföldi hitelek, kölcsönök törlesztése</t>
  </si>
  <si>
    <t xml:space="preserve">Adóssághoz nem kapcsolódó származékos ügyletek kiadásai </t>
  </si>
  <si>
    <t>Finanszírozási Kiadások Összesen</t>
  </si>
  <si>
    <t>KIADÁSOK ÖSSZESEN</t>
  </si>
  <si>
    <t>K1-K9</t>
  </si>
  <si>
    <t>Dologi kiadások</t>
  </si>
  <si>
    <t>Főkönyvi számla</t>
  </si>
  <si>
    <t>1. Működési célú támogatások államháztartáson belülről</t>
  </si>
  <si>
    <t>091</t>
  </si>
  <si>
    <t>1.1 Önkormányzatok működési támogatásai</t>
  </si>
  <si>
    <t>0911</t>
  </si>
  <si>
    <t>1.1.1. Helyi önkormányzatok működésének általános támogatása</t>
  </si>
  <si>
    <t>091111</t>
  </si>
  <si>
    <t>1.1.1.1. Önkormányzati hivatal működésének támogatása</t>
  </si>
  <si>
    <t>1.1.1.2. Település-üzemeltetéshez kapcsolódó feladatellátás támogatása</t>
  </si>
  <si>
    <t xml:space="preserve">1.1.1.2.1. Zöldterület-gazdálkodással kapcsolatos feladatok ellátásának támogatása </t>
  </si>
  <si>
    <t>1.1.1.2.2. Közvilágítás fenntartásának támogatása</t>
  </si>
  <si>
    <t>1.1.1.2.3. Köztemető fenntartásával kapcsolatos feladatok támogatása</t>
  </si>
  <si>
    <t>1.1.1.2.4. Közutak fenntartásának támogatása</t>
  </si>
  <si>
    <t>1.1.2. Települési önkormányzatok egyes köznevelési feladatainak támogatása</t>
  </si>
  <si>
    <t>091121</t>
  </si>
  <si>
    <t>091131</t>
  </si>
  <si>
    <t>1.1.3.3. Egyes szociális és gyermekjóléti feladatok támogatása</t>
  </si>
  <si>
    <t xml:space="preserve">1.1.4. Települési önkormányzatok kulturális feladatainak támogatása </t>
  </si>
  <si>
    <t>091141</t>
  </si>
  <si>
    <t>1.1.4.1. Könyvtári és közművelődési feladatok támogatása</t>
  </si>
  <si>
    <t>091151</t>
  </si>
  <si>
    <t>091161</t>
  </si>
  <si>
    <t xml:space="preserve">1.2. Elvonások és befizetések bevételei </t>
  </si>
  <si>
    <t>09121</t>
  </si>
  <si>
    <t>1.3. Működési célú garancia- és kezességvállalásból származó megtérülések államháztartáson belülről</t>
  </si>
  <si>
    <t>09131</t>
  </si>
  <si>
    <t>1.4. Működési célú visszatérítendő támogatások, kölcsönök visszatérülése államháztartáson belülről</t>
  </si>
  <si>
    <t>09141</t>
  </si>
  <si>
    <t>1.5. Működési célú visszatérítendő támogatások, kölcsönök igénybevétele államháztartáson belülről</t>
  </si>
  <si>
    <t>09151</t>
  </si>
  <si>
    <t xml:space="preserve">1.6. Egyéb működési célú támogatások bevételei államháztartáson belülről </t>
  </si>
  <si>
    <t>09161</t>
  </si>
  <si>
    <t xml:space="preserve">2. Felhalmozási célú támogatások államháztartáson belülről </t>
  </si>
  <si>
    <t>092</t>
  </si>
  <si>
    <t xml:space="preserve">2.1. Felhalmozási célú önkormányzati támogatások </t>
  </si>
  <si>
    <t>09211</t>
  </si>
  <si>
    <t xml:space="preserve">2.2. Felhalmozási célú garancia- és kezességvállalásból származó megtérülések államháztartáson belülről </t>
  </si>
  <si>
    <t>09221</t>
  </si>
  <si>
    <t>2.3. Felhalmozási célú visszatérítendő támogatások, kölcsönök visszatérülése államháztartáson belülről</t>
  </si>
  <si>
    <t>09231</t>
  </si>
  <si>
    <t xml:space="preserve">2.4. Felhalmozási célú visszatérítendő támogatások, kölcsönök igénybevétele államháztartáson belülről </t>
  </si>
  <si>
    <t>09241</t>
  </si>
  <si>
    <t xml:space="preserve">2.5. Egyéb felhalmozási célú támogatások bevételei államháztartáson belülről </t>
  </si>
  <si>
    <t>09251</t>
  </si>
  <si>
    <t>3. Közhatalmi bevételek</t>
  </si>
  <si>
    <t>093</t>
  </si>
  <si>
    <t>3.1. Jövedelemadók</t>
  </si>
  <si>
    <t>0931</t>
  </si>
  <si>
    <t>3.1.1. Magánszemélyek jövedelemadói</t>
  </si>
  <si>
    <t>093111</t>
  </si>
  <si>
    <t>3.1.2. Társaságok jövedelemadói</t>
  </si>
  <si>
    <t>093121</t>
  </si>
  <si>
    <t xml:space="preserve">3.2. Szociális hozzájárulási adó és járulékok </t>
  </si>
  <si>
    <t>09321</t>
  </si>
  <si>
    <t xml:space="preserve">3.3. Bérhez és foglalkoztatáshoz kapcsolódó adók </t>
  </si>
  <si>
    <t>09331</t>
  </si>
  <si>
    <t>3.4. Vagyoni típusú adók</t>
  </si>
  <si>
    <t>09341</t>
  </si>
  <si>
    <t>3.4.1. Magánszemélyek kommunális adója</t>
  </si>
  <si>
    <t>0934114</t>
  </si>
  <si>
    <t>3.5. Termékek és szolgáltatások adói</t>
  </si>
  <si>
    <t>09351</t>
  </si>
  <si>
    <t xml:space="preserve">3.5.1. Értékesítési és forgalmi adók </t>
  </si>
  <si>
    <t>093511</t>
  </si>
  <si>
    <t>3.5.1.1. Központi értékesítési és forgalmi adók</t>
  </si>
  <si>
    <t>0935111</t>
  </si>
  <si>
    <t>3.5.1.2. Helyi értékesítési és forgalmi adók</t>
  </si>
  <si>
    <t>0935112</t>
  </si>
  <si>
    <t>3.5.1.2.1. Állandó jelleggel végzett tevékenység miatti iparűzési adó</t>
  </si>
  <si>
    <t>09351121</t>
  </si>
  <si>
    <t>3.5.1.2.2. Ideiglenes jelleggel végzett tevékenység miatti iparűzési adó</t>
  </si>
  <si>
    <t>09351122</t>
  </si>
  <si>
    <t>3.5.1.3. Egyéb termelési adók</t>
  </si>
  <si>
    <t>0935113</t>
  </si>
  <si>
    <t>3.5.1.4. Egyéb különféle értékesítési és forgalmi adók</t>
  </si>
  <si>
    <t>0935119</t>
  </si>
  <si>
    <t xml:space="preserve">3.5.2. Fogyasztási adók </t>
  </si>
  <si>
    <t>093521</t>
  </si>
  <si>
    <t xml:space="preserve">3.5.3. Pénzügyi monopóliumok nyereségét terhelő adók </t>
  </si>
  <si>
    <t>093531</t>
  </si>
  <si>
    <t>3.5.4. Gépjárműadók</t>
  </si>
  <si>
    <t>093541</t>
  </si>
  <si>
    <t>3.5.4.2. Helyi gépjárműadók</t>
  </si>
  <si>
    <t>0935412</t>
  </si>
  <si>
    <t>3.5.4.2.1. Helyi önkormányzatokat megillető belföldi gépjárműadó (40%)</t>
  </si>
  <si>
    <t>09354121</t>
  </si>
  <si>
    <t>3.5.4.2.2. Egyéb helyi gépjárműadók</t>
  </si>
  <si>
    <t>09354129</t>
  </si>
  <si>
    <t>093551</t>
  </si>
  <si>
    <t xml:space="preserve">3.6. Egyéb közhatalmi bevételek </t>
  </si>
  <si>
    <t>09361</t>
  </si>
  <si>
    <t>3.6.1. Egyéb központi közhatalmi bevételek</t>
  </si>
  <si>
    <t>093611</t>
  </si>
  <si>
    <t>3.6.2. Egyéb helyi közhatalmi bevételek</t>
  </si>
  <si>
    <t>093612</t>
  </si>
  <si>
    <t>0936121</t>
  </si>
  <si>
    <t>0936122</t>
  </si>
  <si>
    <t>0936123</t>
  </si>
  <si>
    <t>0936124</t>
  </si>
  <si>
    <t>0936125</t>
  </si>
  <si>
    <t>0936126</t>
  </si>
  <si>
    <t>0936127</t>
  </si>
  <si>
    <t>0936128</t>
  </si>
  <si>
    <t xml:space="preserve">4. Működési bevételek </t>
  </si>
  <si>
    <t>094</t>
  </si>
  <si>
    <t xml:space="preserve">4.1. Áru- és készletértékesítés ellenértéke </t>
  </si>
  <si>
    <t>094011</t>
  </si>
  <si>
    <t>4.2. Szolgáltatások ellenértéke</t>
  </si>
  <si>
    <t>094021</t>
  </si>
  <si>
    <t>0940212</t>
  </si>
  <si>
    <t>09402121</t>
  </si>
  <si>
    <t>09402129</t>
  </si>
  <si>
    <t>8.8.  Egyéb felhalmozási célú támogatások államháztartáson kívülre</t>
  </si>
  <si>
    <t xml:space="preserve">          1.1.3.1. Működési hitel felvétele</t>
  </si>
  <si>
    <t>0940213</t>
  </si>
  <si>
    <t>0940214</t>
  </si>
  <si>
    <t>4.3. Közvetített szolgáltatások ellenértéke</t>
  </si>
  <si>
    <t>094031</t>
  </si>
  <si>
    <t>4.3.1. Államháztartáson belülre továbbszámlázott közvetített szolgáltatások bevétele</t>
  </si>
  <si>
    <t>0940311</t>
  </si>
  <si>
    <t>4.3.2. Államháztartáson kívülre továbbszámlázott közvetített szolgáltatások bevétele</t>
  </si>
  <si>
    <t>0940312</t>
  </si>
  <si>
    <t xml:space="preserve">4.4. Tulajdonosi bevételek </t>
  </si>
  <si>
    <t>094041</t>
  </si>
  <si>
    <t>4.5. Ellátási díjak</t>
  </si>
  <si>
    <t>094051</t>
  </si>
  <si>
    <t>0940511</t>
  </si>
  <si>
    <t>0940512</t>
  </si>
  <si>
    <t>4.5.3. Egyéb ellátási díjak</t>
  </si>
  <si>
    <t>0940519</t>
  </si>
  <si>
    <t>4.6. Kiszámlázott ÁFA</t>
  </si>
  <si>
    <t>094061</t>
  </si>
  <si>
    <t>4.6.1. Kiszámlázott egyenes adózású értékesített termékek, nyújtott szolgáltatások ÁFA-ja</t>
  </si>
  <si>
    <t>0940611</t>
  </si>
  <si>
    <t>4.6.2. Kiszámlázott egyenes adózású értékesített tárgyi eszközök, immateriális javak ÁFA-ja</t>
  </si>
  <si>
    <t>0940612</t>
  </si>
  <si>
    <t>4.7. ÁFA visszatérítése</t>
  </si>
  <si>
    <t>094071</t>
  </si>
  <si>
    <t>4.8. Kamatbevételek</t>
  </si>
  <si>
    <t>094081</t>
  </si>
  <si>
    <t>4.8.1. Államháztartáson belülről kapott kamatbevételek</t>
  </si>
  <si>
    <t>0940811</t>
  </si>
  <si>
    <t>4.8.2. Államháztartáson kívülről kapott kamatbevételek</t>
  </si>
  <si>
    <t>0940812</t>
  </si>
  <si>
    <t>4.9. Egyéb pénzügyi műveletek bevételei</t>
  </si>
  <si>
    <t>094091</t>
  </si>
  <si>
    <t>094101</t>
  </si>
  <si>
    <t xml:space="preserve">5. Felhalmozási bevételek </t>
  </si>
  <si>
    <t>095</t>
  </si>
  <si>
    <t>1.1.1.4.3. Beszámítás összege</t>
  </si>
  <si>
    <t xml:space="preserve">5.1. Immateriális javak értékesítése </t>
  </si>
  <si>
    <t>09511</t>
  </si>
  <si>
    <t>5.2. Ingatlanok értékesítése</t>
  </si>
  <si>
    <t>09521</t>
  </si>
  <si>
    <t xml:space="preserve">5.3. Egyéb tárgyi eszközök értékesítése </t>
  </si>
  <si>
    <t>09531</t>
  </si>
  <si>
    <t xml:space="preserve">5.4. Részesedések értékesítése </t>
  </si>
  <si>
    <t>09541</t>
  </si>
  <si>
    <t xml:space="preserve">5.5. Részesedések megszűnéséhez kapcsolódó bevételek </t>
  </si>
  <si>
    <t>09551</t>
  </si>
  <si>
    <t xml:space="preserve">6. Működési célú átvett pénzeszközök </t>
  </si>
  <si>
    <t>096</t>
  </si>
  <si>
    <t xml:space="preserve">6.1. Működési célú garancia- és kezességvállalásból származó megtérülések államháztartáson kívülről </t>
  </si>
  <si>
    <t>09611</t>
  </si>
  <si>
    <t>09621</t>
  </si>
  <si>
    <t>09631</t>
  </si>
  <si>
    <t xml:space="preserve">7. Felhalmozási célú átvett pénzeszközök </t>
  </si>
  <si>
    <t>097</t>
  </si>
  <si>
    <t>7.1. Felhalmozási célú garancia- és kezességvállalásból származó megtérülések államháztartáson kívülről</t>
  </si>
  <si>
    <t>09711</t>
  </si>
  <si>
    <t>09721</t>
  </si>
  <si>
    <t>09731</t>
  </si>
  <si>
    <t xml:space="preserve">1. Belföldi finanszírozás bevételei </t>
  </si>
  <si>
    <t>0981</t>
  </si>
  <si>
    <t xml:space="preserve">1.1. Hitel-, kölcsönfelvétel államháztartáson kívülről </t>
  </si>
  <si>
    <t>09811</t>
  </si>
  <si>
    <t>1.1.1. Hosszú lejáratú hitelek, kölcsönök felvétele</t>
  </si>
  <si>
    <t>0981111</t>
  </si>
  <si>
    <t xml:space="preserve">1.1.2. Likviditási célú hitelek, kölcsönök felvétele pénzügyi vállalkozástól </t>
  </si>
  <si>
    <t>0981121</t>
  </si>
  <si>
    <t xml:space="preserve">1.1.3. Rövid lejáratú hitelek, kölcsönök felvétele </t>
  </si>
  <si>
    <t>0981131</t>
  </si>
  <si>
    <t xml:space="preserve">1.2. Belföldi értékpapírok bevételei </t>
  </si>
  <si>
    <t>09812</t>
  </si>
  <si>
    <t xml:space="preserve">1.2.1. Forgatási célú belföldi értékpapírok beváltása, értékesítése </t>
  </si>
  <si>
    <t>0981211</t>
  </si>
  <si>
    <t>0981221</t>
  </si>
  <si>
    <t>1.2.3. Befektetési célú belföldi értékpapírok beváltása, értékesítése</t>
  </si>
  <si>
    <t>0981231</t>
  </si>
  <si>
    <t>0981241</t>
  </si>
  <si>
    <t xml:space="preserve">1.3. Maradvány igénybevétele </t>
  </si>
  <si>
    <t>09813</t>
  </si>
  <si>
    <t>1.3.1. Előző év költségvetési maradványának igénybevétele</t>
  </si>
  <si>
    <t>0981311</t>
  </si>
  <si>
    <t xml:space="preserve">1.3.2. Előző év vállalkozási maradványának igénybevétele </t>
  </si>
  <si>
    <t>0981321</t>
  </si>
  <si>
    <t xml:space="preserve">1.4. Államháztartáson belüli megelőlegezések </t>
  </si>
  <si>
    <t>098141</t>
  </si>
  <si>
    <t>1.5. Államháztartáson belüli megelőlegezések törlesztése</t>
  </si>
  <si>
    <t>098151</t>
  </si>
  <si>
    <t xml:space="preserve">1.6. Központi, irányító szervi támogatás </t>
  </si>
  <si>
    <t>098161</t>
  </si>
  <si>
    <t>098171</t>
  </si>
  <si>
    <t xml:space="preserve">1.8. Központi költségvetés sajátos finanszírozási bevételei </t>
  </si>
  <si>
    <t>098181</t>
  </si>
  <si>
    <t xml:space="preserve">2. Külföldi finanszírozás bevételei </t>
  </si>
  <si>
    <t>0982</t>
  </si>
  <si>
    <t xml:space="preserve">2.1. Forgatási célú külföldi értékpapírok beváltása, értékesítése </t>
  </si>
  <si>
    <t>098211</t>
  </si>
  <si>
    <t xml:space="preserve">2.2. Befektetési célú külföldi értékpapírok beváltása értékesítése </t>
  </si>
  <si>
    <t>098221</t>
  </si>
  <si>
    <t xml:space="preserve">2.3. Külföldi értékpapírok kibocsátása </t>
  </si>
  <si>
    <t>098231</t>
  </si>
  <si>
    <t>098241</t>
  </si>
  <si>
    <t xml:space="preserve">3. Adóssághoz nem kapcsolódó származékos ügyletek bevételei </t>
  </si>
  <si>
    <t>0983</t>
  </si>
  <si>
    <t>1. Személyi juttatások</t>
  </si>
  <si>
    <t>051</t>
  </si>
  <si>
    <t>1.1 Foglalkoztatottak személyi juttatásai</t>
  </si>
  <si>
    <t>0511</t>
  </si>
  <si>
    <t>1.1.1 Törvény szerinti illetmények, munkabérek</t>
  </si>
  <si>
    <t>0511011</t>
  </si>
  <si>
    <t>1.1.1.1. Alapilletmények</t>
  </si>
  <si>
    <t>05110111</t>
  </si>
  <si>
    <t>1.1.1.1.1. Köztisztviselők alapilletménye</t>
  </si>
  <si>
    <t>051101111</t>
  </si>
  <si>
    <t>1.1.1.1.2. Közalkalmazottak alapilletménye</t>
  </si>
  <si>
    <t>051101112</t>
  </si>
  <si>
    <t>051101113</t>
  </si>
  <si>
    <t>1.1.1.2. Illetménykiegészítések</t>
  </si>
  <si>
    <t>05110112</t>
  </si>
  <si>
    <t>1.1.1.2.1. Köztisztviselők illetménykiegészítése</t>
  </si>
  <si>
    <t>051101121</t>
  </si>
  <si>
    <t>1.1.1.2.2. Közalkalmazottak illetménykiegészítése</t>
  </si>
  <si>
    <t>051101122</t>
  </si>
  <si>
    <t>1.1.1.3. Nyelvpótlékok</t>
  </si>
  <si>
    <t>05110113</t>
  </si>
  <si>
    <t>1.1.1.3.1. Közalkalmazottak nyelvpótléka</t>
  </si>
  <si>
    <t>051101131</t>
  </si>
  <si>
    <t>1.1.1.4. Egyéb kötelező pótlékok</t>
  </si>
  <si>
    <t>05110114</t>
  </si>
  <si>
    <t>1.1.1.4.1. Köztisztviselők egyéb kötelező pótléka</t>
  </si>
  <si>
    <t>051101141</t>
  </si>
  <si>
    <t>1.1.1.4.2. Közalkalmazottak egyéb kötelező pótléka</t>
  </si>
  <si>
    <t>051101142</t>
  </si>
  <si>
    <t>1.1.1.4.3. Egyéb bérrendszer hatálya alá tart. Egyéb kötelező pótléka</t>
  </si>
  <si>
    <t>051101143</t>
  </si>
  <si>
    <t>1.1.1.5. Egyéb feltételektől függő pótlékok és juttatások</t>
  </si>
  <si>
    <t>05110115</t>
  </si>
  <si>
    <t>1.1.1.5.1. Közalkalmazottak egyéb feltételtől függő pótlékai és juttatásai</t>
  </si>
  <si>
    <t>051101151</t>
  </si>
  <si>
    <t>1.1.1.6. Egyéb juttatások</t>
  </si>
  <si>
    <t>05110119</t>
  </si>
  <si>
    <t>1.1.2. Normatív jutalmak</t>
  </si>
  <si>
    <t>0511021</t>
  </si>
  <si>
    <t>1.1.3. Céljuttatás, projektprémium</t>
  </si>
  <si>
    <t>0511031</t>
  </si>
  <si>
    <t>1.1.4. Készenléti, ügyeleti, helyettesítési díj, túlóra, túlszolgálat</t>
  </si>
  <si>
    <t>0511041</t>
  </si>
  <si>
    <t>1.1.5. Végkielégítés</t>
  </si>
  <si>
    <t>0511051</t>
  </si>
  <si>
    <t>1.1.6. Jubileumi jutalom</t>
  </si>
  <si>
    <t>0511061</t>
  </si>
  <si>
    <t>1.1.7. Béren kívüli juttatások</t>
  </si>
  <si>
    <t>0511071</t>
  </si>
  <si>
    <t>1.1.7.1 . Étkezési hozzájárulás</t>
  </si>
  <si>
    <t>05110711</t>
  </si>
  <si>
    <t>1.1.7.1.1. Étkezési hozzájárulás köztisztviselők</t>
  </si>
  <si>
    <t>051107111</t>
  </si>
  <si>
    <t>1.1.7.1.2. Étkezési hozzájárulás közalkalmazottak</t>
  </si>
  <si>
    <t>051107112</t>
  </si>
  <si>
    <t xml:space="preserve">1.1.7.1.3. Étkezési hozzájárulás egyéb bérrendszer hat. alá tart. </t>
  </si>
  <si>
    <t>051107113</t>
  </si>
  <si>
    <t>1.1.7.2. Üdülési hozzájárulás</t>
  </si>
  <si>
    <t>05110712</t>
  </si>
  <si>
    <t>1.1.7.2.1. Üdülési hozzájárulás köztisztviselők</t>
  </si>
  <si>
    <t>051107121</t>
  </si>
  <si>
    <t>1.1.7.2.2. Üdülési hozzájárulás közalkalmazottak</t>
  </si>
  <si>
    <t>051107122</t>
  </si>
  <si>
    <t>1.1.7.2.3. Üdülési hozzájárulás egyéb bérrendszer hat. alá tart.</t>
  </si>
  <si>
    <t>051107123</t>
  </si>
  <si>
    <t>1.1.7.3. Erzsébet utalvány kiadásai</t>
  </si>
  <si>
    <t>05110713</t>
  </si>
  <si>
    <t>1.1.7.4. Széchenyi Pihenő Kártya kiadásai</t>
  </si>
  <si>
    <t>05110714</t>
  </si>
  <si>
    <t>1.1.7.5. Iskolakezdési támogatás</t>
  </si>
  <si>
    <t>05110715</t>
  </si>
  <si>
    <t>1.1.7.6. Önkéntes biztosító pénztárakba befizetés</t>
  </si>
  <si>
    <t>05110716</t>
  </si>
  <si>
    <t>1.1.7.7. Egyéb béren kívüli juttatások</t>
  </si>
  <si>
    <t>05110719</t>
  </si>
  <si>
    <t>1.1.8. Ruházati költségtérítés</t>
  </si>
  <si>
    <t>0511081</t>
  </si>
  <si>
    <t>1.1.9. Közlekedési költségtérítés</t>
  </si>
  <si>
    <t>0511091</t>
  </si>
  <si>
    <t>1.1.9.1. Közlekedési költségtérítés köztisztviselők</t>
  </si>
  <si>
    <t>05110911</t>
  </si>
  <si>
    <t>1.1.9.2. Közlekedési költségtérítés közalkalmazottak</t>
  </si>
  <si>
    <t>05110912</t>
  </si>
  <si>
    <t>K5</t>
  </si>
  <si>
    <t>13</t>
  </si>
  <si>
    <t>14</t>
  </si>
  <si>
    <t>3.5.5. Egyéb áruhasználati és szolgáltatási adók - talajterhelési díj</t>
  </si>
  <si>
    <t>1.2.1.1. Polgármester bérjuttatása</t>
  </si>
  <si>
    <t>1.2.1.2. Polgármester költségtérítése</t>
  </si>
  <si>
    <t>1.2.1.3. Önkormányzati képviselők juttatása</t>
  </si>
  <si>
    <t>3.2.1.5. Adatátviteli célú távközlési díjak - internet</t>
  </si>
  <si>
    <t>3.2.2.1. Nem adatátviteli célú távközlési díjak - telefon</t>
  </si>
  <si>
    <t>5.11.1. Civil szervezetek támogatása</t>
  </si>
  <si>
    <t>5.11.2. Egyházak támogatása</t>
  </si>
  <si>
    <t>5.12.1. Működési tartalék</t>
  </si>
  <si>
    <t>5.12.2. Fejlesztési tartalék</t>
  </si>
  <si>
    <t>1.1.9.3. Közlekedési költségtérítés egyéb bérrendszer hat. alá tart.</t>
  </si>
  <si>
    <t>05110913</t>
  </si>
  <si>
    <t>1.1.10. Egyéb költségtérítés</t>
  </si>
  <si>
    <t>0511101</t>
  </si>
  <si>
    <t>1.1.10.1. Egyéb költségtérítés köztisztviselők</t>
  </si>
  <si>
    <t>05111011</t>
  </si>
  <si>
    <t>1.1.10.2. Egyéb költségtérítés közalkalmazottak</t>
  </si>
  <si>
    <t>05111012</t>
  </si>
  <si>
    <t>1.1.10.3. Egyéb költségtérítés  egyéb bérrendszer hat. alá tart.</t>
  </si>
  <si>
    <t>05111013</t>
  </si>
  <si>
    <t>1.1.11. Lakhatási támogatások</t>
  </si>
  <si>
    <t>0511111</t>
  </si>
  <si>
    <t>1.1.12. Szociális támogatások</t>
  </si>
  <si>
    <t>0511121</t>
  </si>
  <si>
    <t>1.1.13. Foglalkoztatottak egyéb személyi juttatásai</t>
  </si>
  <si>
    <t>0511131</t>
  </si>
  <si>
    <t>1.2. Külső személyi juttatások</t>
  </si>
  <si>
    <t>0512</t>
  </si>
  <si>
    <t>1.2.1. Választott tisztségviselők juttatásai</t>
  </si>
  <si>
    <t>051211</t>
  </si>
  <si>
    <t>1.2.2. Munkavégzésre irányuló egyéb jogviszonyban nem saját foglalkoztatottnak fizetett juttatások</t>
  </si>
  <si>
    <t>051221</t>
  </si>
  <si>
    <t>1.2.3. Egyéb külső személyi juttatások</t>
  </si>
  <si>
    <t>051231</t>
  </si>
  <si>
    <t>2. Munkaadókat terhelő járulékok és szociális hozzájárulási adó</t>
  </si>
  <si>
    <t>052</t>
  </si>
  <si>
    <t xml:space="preserve">2.1. Szociális hozzájárulási adó </t>
  </si>
  <si>
    <t>05211</t>
  </si>
  <si>
    <t>05212</t>
  </si>
  <si>
    <t>05213</t>
  </si>
  <si>
    <t>05214</t>
  </si>
  <si>
    <t>05215</t>
  </si>
  <si>
    <t>05216</t>
  </si>
  <si>
    <t>2.7. Munkáltatót terhelő személyi jövedelemadó</t>
  </si>
  <si>
    <t>05217</t>
  </si>
  <si>
    <t>3. Dologi kiadások</t>
  </si>
  <si>
    <t>053</t>
  </si>
  <si>
    <t>3.1. Készletbeszerzés</t>
  </si>
  <si>
    <t>0531</t>
  </si>
  <si>
    <t>3.1.1. Szakmai anyagok beszerzése</t>
  </si>
  <si>
    <t>053111</t>
  </si>
  <si>
    <t>3.1.1.1. Gyógyszerbeszerzés</t>
  </si>
  <si>
    <t>0531111</t>
  </si>
  <si>
    <t>3.1.1.2. Vegyszerbeszerzés</t>
  </si>
  <si>
    <t>0531112</t>
  </si>
  <si>
    <t>3.1.1.3. Könyvbeszerzés</t>
  </si>
  <si>
    <t>0531113</t>
  </si>
  <si>
    <t>3.1.1.4. Folyóirat-beszerzés</t>
  </si>
  <si>
    <t>0531114</t>
  </si>
  <si>
    <t>3.1.1.5. Egyéb információhordozó-beszerzés</t>
  </si>
  <si>
    <t>0531115</t>
  </si>
  <si>
    <t>3.1.1.6. Egyéb szakmai anyagbeszerzés</t>
  </si>
  <si>
    <t>0531119</t>
  </si>
  <si>
    <t>3.1.2. Üzemeltetési anyagok beszerzése</t>
  </si>
  <si>
    <t>053121</t>
  </si>
  <si>
    <t>3.1.2.1. Élelmiszer-beszerzés</t>
  </si>
  <si>
    <t>0531211</t>
  </si>
  <si>
    <t>3.1.2.2. Irodaszer-, nyomtatványbeszerzés, sokszorosításhoz kapcs. anyagbeszerzés</t>
  </si>
  <si>
    <t>0531212</t>
  </si>
  <si>
    <t>3.1.2.3. Tüzelőanyag-beszerzés</t>
  </si>
  <si>
    <t>0531213</t>
  </si>
  <si>
    <t>3.1.2.4. Hajtó- és kenőanyag-beszerzés</t>
  </si>
  <si>
    <t>0531214</t>
  </si>
  <si>
    <t>3.1.2.5. Munkaruha, védőruha, formaruha, egyenruha beszerzés</t>
  </si>
  <si>
    <t>0531215</t>
  </si>
  <si>
    <t>3.1.2.6. Egyéb üzemeltetési, fenntartási anyagbeszerzés</t>
  </si>
  <si>
    <t>0531219</t>
  </si>
  <si>
    <t>3.1.3. Árubeszerzés</t>
  </si>
  <si>
    <t>053131</t>
  </si>
  <si>
    <t>3.2. Kommunikációs szolgáltatások</t>
  </si>
  <si>
    <t>0532</t>
  </si>
  <si>
    <t>3.2.1. Informatikai szolgáltatások igénybevétele</t>
  </si>
  <si>
    <t>053211</t>
  </si>
  <si>
    <t>3.2.1.1. Számítógépek, számítógépes rendszerek tervezési, tanácsadási, üzembehelyezési szolg.</t>
  </si>
  <si>
    <t>0532111</t>
  </si>
  <si>
    <t>3.2.1.2. Számítástechnikai szoftverekhez, adatbázisokhoz kapcsolódó informatikai szolgáltatások</t>
  </si>
  <si>
    <t>0532112</t>
  </si>
  <si>
    <t>3.2.1.3. Informatikai eszközök, szolgáltatások bérlete, lízingelése</t>
  </si>
  <si>
    <t>0532113</t>
  </si>
  <si>
    <t>3.2.1.4. Informatikai eszközök karbantartási szolgáltatása</t>
  </si>
  <si>
    <t>0532114</t>
  </si>
  <si>
    <t>0532115</t>
  </si>
  <si>
    <t>3.2.1.6. Egyéb különféle informatikai szolgáltatás</t>
  </si>
  <si>
    <t>0532119</t>
  </si>
  <si>
    <t>3.2.2. Egyéb kommunikációs szolgáltatások</t>
  </si>
  <si>
    <t>053221</t>
  </si>
  <si>
    <t>0532211</t>
  </si>
  <si>
    <t>0532219</t>
  </si>
  <si>
    <t>3.3. Szolgáltatási kiadások</t>
  </si>
  <si>
    <t>0533</t>
  </si>
  <si>
    <t>3.3.1. Közüzemi díjak</t>
  </si>
  <si>
    <t>053311</t>
  </si>
  <si>
    <t>3.3.1.1. Villamosenergia-szolgáltatási díjak</t>
  </si>
  <si>
    <t>0533111</t>
  </si>
  <si>
    <t>3.3.1.2. Gázenergia-szolgáltatási díjak</t>
  </si>
  <si>
    <t>0533112</t>
  </si>
  <si>
    <t>3.3.1.3. Távhő- és melegvíz-szolgáltatási díjak</t>
  </si>
  <si>
    <t>0533113</t>
  </si>
  <si>
    <t>3.3.1.4. Víz- és csatornadíjak</t>
  </si>
  <si>
    <t>0533114</t>
  </si>
  <si>
    <t>053321</t>
  </si>
  <si>
    <t>3.3.3. Bérleti és lízing díjak</t>
  </si>
  <si>
    <t>053331</t>
  </si>
  <si>
    <t>3.3.4. Karbantartási, kisjavítási szolgáltatások</t>
  </si>
  <si>
    <t>053341</t>
  </si>
  <si>
    <t>3.3.5. Közvetített szolgáltatások</t>
  </si>
  <si>
    <t>053351</t>
  </si>
  <si>
    <t>3.3.5.1. Államháztartáson belüli közvetített szolgáltatások</t>
  </si>
  <si>
    <t>0533511</t>
  </si>
  <si>
    <t>3.3.5.2. Államháztartáson kívüli közvetített szolgáltatások</t>
  </si>
  <si>
    <t>0533512</t>
  </si>
  <si>
    <t>3.3.6. Szakmai tevékenységet segítő szolgáltatások</t>
  </si>
  <si>
    <t>053361</t>
  </si>
  <si>
    <t>3.3.6.1. Vásárolt közszolgáltatások</t>
  </si>
  <si>
    <t>0533611</t>
  </si>
  <si>
    <t>3.3.6.2. Számlázott szellemi tevékenység</t>
  </si>
  <si>
    <t>0533612</t>
  </si>
  <si>
    <t>3.3.6.3. Egyéb szakmai szolgáltatás</t>
  </si>
  <si>
    <t>0533619</t>
  </si>
  <si>
    <t>3.3.7. Egyéb szolgáltatások</t>
  </si>
  <si>
    <t>053371</t>
  </si>
  <si>
    <t>3.3.7.1. Biztosítási szolgáltatási díjak</t>
  </si>
  <si>
    <t>0533711</t>
  </si>
  <si>
    <t>0533712</t>
  </si>
  <si>
    <t>0533713</t>
  </si>
  <si>
    <t>3.3.7.4. Egyéb üzemeltetési, fenntartási szolgáltatások</t>
  </si>
  <si>
    <t>0533719</t>
  </si>
  <si>
    <t>3.4. Kiküldetések, reklám- és propagandakiadások</t>
  </si>
  <si>
    <t>0534</t>
  </si>
  <si>
    <t>3.4.1. Kiküldetések kiadásai</t>
  </si>
  <si>
    <t>053411</t>
  </si>
  <si>
    <t>3.4.1.1. Belföldi kiküldetések kiadásai</t>
  </si>
  <si>
    <t>0534111</t>
  </si>
  <si>
    <t>3.4.1.2. Külföldi kiküldetések kiadásai</t>
  </si>
  <si>
    <t>0534112</t>
  </si>
  <si>
    <t>3.4.2. Reklám- és propagandakiadások</t>
  </si>
  <si>
    <t>053421</t>
  </si>
  <si>
    <t>3.5. Különféle befizetések és egyéb dologi kiadások</t>
  </si>
  <si>
    <t>0535</t>
  </si>
  <si>
    <t>3.5.1. Működési célú előzetesen felszámított ÁFA</t>
  </si>
  <si>
    <t>053511</t>
  </si>
  <si>
    <t>3.5.1.1. Működési célú előzetesen felszámított levonható ÁFA</t>
  </si>
  <si>
    <t>0535111</t>
  </si>
  <si>
    <t>3.5.1.2. Működési célú előzetesen felszámított le nem vonható ÁFA</t>
  </si>
  <si>
    <t>0535112</t>
  </si>
  <si>
    <t>3.5.2. Fizetendő ÁFA</t>
  </si>
  <si>
    <t>053521</t>
  </si>
  <si>
    <t>3.5.2.1. Kiszámlázott egyenes adózású értékesített termék, nyújtott szolgáltatások áfabefizetése</t>
  </si>
  <si>
    <t>0535211</t>
  </si>
  <si>
    <t>3.5.2.2. Kiszámlázott egyenes adózású értékesített tárgyi eszközök, immateriális javak áfabefizetése</t>
  </si>
  <si>
    <t>0535212</t>
  </si>
  <si>
    <t>3.5.2.3. Kiszámlázott fordított adózású vásárolt termékek, igénybe vett szolgáltatások áfabefizetése</t>
  </si>
  <si>
    <t>0535213</t>
  </si>
  <si>
    <t>3.5.3. Kamatkiadások</t>
  </si>
  <si>
    <t>053531</t>
  </si>
  <si>
    <t>3.5.3.1. Államháztartáson belüli kamatkiadások</t>
  </si>
  <si>
    <t>0535311</t>
  </si>
  <si>
    <t>3.5.3.2. Államháztartáson kívüli kamatkiadások</t>
  </si>
  <si>
    <t>0535312</t>
  </si>
  <si>
    <t>3.5.4. Egyéb pénzügyi műveletek kiadásai</t>
  </si>
  <si>
    <t>053541</t>
  </si>
  <si>
    <t>3.5.5. Egyéb dologi kiadások</t>
  </si>
  <si>
    <t>053551</t>
  </si>
  <si>
    <t>3.5.5.1. Helyi adók, egyéb vám, illeték és adójellegű befizetések</t>
  </si>
  <si>
    <t>0535511</t>
  </si>
  <si>
    <t>0535512</t>
  </si>
  <si>
    <t>3.5.5.3. Késedelmi kamathoz, pótlékhoz, kötbérhez, perköltségekhez, egyéb sz. k. kiadások</t>
  </si>
  <si>
    <t>0535513</t>
  </si>
  <si>
    <t xml:space="preserve">3.5.5.4. Előző költségvetési évhez kapcs. műk. bev. utólagos visszafizetéséhez kapcs. kiadások </t>
  </si>
  <si>
    <t>0535514</t>
  </si>
  <si>
    <t>3.5.5.5. Előző költségvetési évhez kapcs. negatív előjelű közhatalmi bevétel év végén elszámolt kiadásai</t>
  </si>
  <si>
    <t>0535515</t>
  </si>
  <si>
    <t>098</t>
  </si>
  <si>
    <t>1.1.1.1.1. Önkormányzati hivatal működésének támogatása - beszámítás előtt</t>
  </si>
  <si>
    <t>1.1.1.1.2. Önkormányzati hivatal működésének támogatása - beszámítás után</t>
  </si>
  <si>
    <t>1.1.1.1.3. Beszámítás összege</t>
  </si>
  <si>
    <t>1.1.1.3. Egyéb önkormányzati feladatok támogatása</t>
  </si>
  <si>
    <t>1.1.1.2.1.1. Zöldterület-gazdálkodással kapcsolatos feladatok ellátásának támogatása - besz. előtt</t>
  </si>
  <si>
    <t>1.1.1.2.1.2. Zöldterület-gazdálkodással kapcsolatos feladatok ellátásának támogatása - besz. után</t>
  </si>
  <si>
    <t>1.1.1.2.1.3. Beszámítás összege</t>
  </si>
  <si>
    <t>1.1.1.2.2.1. Közvilágítás fenntartásának támogatása - beszámítás előtt</t>
  </si>
  <si>
    <t>1.1.1.2.2.2. Közvilágítás fenntartásának támogatása - beszámítás után</t>
  </si>
  <si>
    <t>1.1.1.2.2.3. Beszámítás összege</t>
  </si>
  <si>
    <t>1.1.1.2.3.1. Köztemető fenntartásával kapcsolatos feladatok támogatása - beszámítás előtt</t>
  </si>
  <si>
    <t>1.1.1.2.3.2. Köztemető fenntartásával kapcsolatos feladatok támogatása - beszámítás után</t>
  </si>
  <si>
    <t>1.1.1.2.3.3. Beszámítás összege</t>
  </si>
  <si>
    <t>1.1.1.2.4.3. Beszámítás összege</t>
  </si>
  <si>
    <t>1.1.1.3.2. Egyéb önkormányzati feladatok támogatása - beszámítás után</t>
  </si>
  <si>
    <t>1.1.1.3.3. Beszámítás összege</t>
  </si>
  <si>
    <t>1.1.1.3.1. Egyéb önkormányzati feladatok támogatása - beszámítás előtt</t>
  </si>
  <si>
    <t>1.1.1.2.4.1. Közutak fenntartásának támogatása - beszámítás előtt</t>
  </si>
  <si>
    <t>1.1.1.2.4.2. Közutak fenntartásának támogatása - beszámítás után</t>
  </si>
  <si>
    <t xml:space="preserve">   I. MŰKÖDÉSI CÉLÚ BEVÉTELEK ÉS KIADÁSOK MÉRLEGE</t>
  </si>
  <si>
    <t>Bevételek</t>
  </si>
  <si>
    <t>Kiadások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</si>
  <si>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</si>
  <si>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</si>
  <si>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</si>
  <si>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</si>
  <si>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</si>
  <si>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</si>
  <si>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</si>
  <si>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</si>
  <si>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</si>
  <si>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</si>
  <si>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</si>
  <si>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</si>
  <si>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</si>
  <si>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Költségvetési hiány</t>
  </si>
  <si>
    <t>Költségvetési többlet</t>
  </si>
  <si>
    <t xml:space="preserve"> II. FELHALMOZÁSI CÉLÚ BEVÉTELEK ÉS KIADÁSOK MÉRLEGE</t>
  </si>
  <si>
    <t>A</t>
  </si>
  <si>
    <t>B</t>
  </si>
  <si>
    <t>C</t>
  </si>
  <si>
    <t>D</t>
  </si>
  <si>
    <t>E</t>
  </si>
  <si>
    <t>Sor-szám</t>
  </si>
  <si>
    <t>Bruttó összeg</t>
  </si>
  <si>
    <t>Igényelt támogatás</t>
  </si>
  <si>
    <t>Önrész</t>
  </si>
  <si>
    <t>Sorszám</t>
  </si>
  <si>
    <t>F</t>
  </si>
  <si>
    <t xml:space="preserve">          1.1.3.2. Fejlesztési hitel felvétele</t>
  </si>
  <si>
    <t>12</t>
  </si>
  <si>
    <t>2.1.1.1. EU-s forrás</t>
  </si>
  <si>
    <t>2.1.1.2. Társfinanszírozás</t>
  </si>
  <si>
    <t>3.4.1.1. 100%-ban adózók (600*8500)</t>
  </si>
  <si>
    <t>3.4.1.2. 50%-ban adózók (55*4250)</t>
  </si>
  <si>
    <t>G</t>
  </si>
  <si>
    <t>Költségvetési kiadások (1+…+5)</t>
  </si>
  <si>
    <t>Finanszírozási bevételek (7+8+9)</t>
  </si>
  <si>
    <t>Finanszírozási kiadások  (7+8+9)</t>
  </si>
  <si>
    <t>Költségvetési bevételek (1+…+4)</t>
  </si>
  <si>
    <t>Költségvetési bevételek (1+2+3)</t>
  </si>
  <si>
    <t>Költségvetési kiadások (1+2+3)</t>
  </si>
  <si>
    <t>Finanszírozási bevételek (5+6+7)</t>
  </si>
  <si>
    <t>Finanszírozási kiadások (5+6+7)</t>
  </si>
  <si>
    <t>9.3.1</t>
  </si>
  <si>
    <t>9.3.2</t>
  </si>
  <si>
    <t>I. BEVÉTELEK</t>
  </si>
  <si>
    <t>II. KIADÁSOK</t>
  </si>
  <si>
    <t>10.1.1</t>
  </si>
  <si>
    <t>10.1.2</t>
  </si>
  <si>
    <t>10.1.3</t>
  </si>
  <si>
    <t>10.2.1</t>
  </si>
  <si>
    <t>10.2.2</t>
  </si>
  <si>
    <t>10.2.3</t>
  </si>
  <si>
    <t>10.2.4</t>
  </si>
  <si>
    <t>10.5</t>
  </si>
  <si>
    <t>10.6</t>
  </si>
  <si>
    <t>10.7</t>
  </si>
  <si>
    <t>10.8</t>
  </si>
  <si>
    <t>11.2</t>
  </si>
  <si>
    <t>11.3</t>
  </si>
  <si>
    <t>11.4</t>
  </si>
  <si>
    <t>I. KÖLTSÉGVETÉSI BEVÉTELEK</t>
  </si>
  <si>
    <t>II. FINANSZÍROZÁSI BEVÉTELEK</t>
  </si>
  <si>
    <t>III. BEVÉTELEK FŐÖSSZEGE (I+II)</t>
  </si>
  <si>
    <t>IV. KÖLTSÉGVETÉSI KIADÁSOK</t>
  </si>
  <si>
    <t>V. FINANSZÍROZÁSI KIADÁSOK</t>
  </si>
  <si>
    <t>VI. KIADÁSOK FŐÖSSZEGE (IV+V)</t>
  </si>
  <si>
    <t xml:space="preserve"> (rovatrend szerint, kiemelt előirányzatonként) </t>
  </si>
  <si>
    <t>Ft-ban</t>
  </si>
  <si>
    <t>eFt-ban</t>
  </si>
  <si>
    <t xml:space="preserve">SIÓAGÁRD KÖZSÉG ÖNKORMÁNYZATÁNAK 2016. ÉVI KÖLTSÉGVETÉSI MÉRLEGE </t>
  </si>
  <si>
    <t>2016. évi előirányzat</t>
  </si>
  <si>
    <t>Az önkormányzat  2016. évi bevételei és kiadásai</t>
  </si>
  <si>
    <t>Sióagárd Község Önkormányzatának beruházási kiadásai</t>
  </si>
  <si>
    <t>Sióagárd Község Önkormányzatának Felújítási kiadásai</t>
  </si>
  <si>
    <t>1.1.1.4. Lakott külterülettel kapcsolatos feladatok támogatása</t>
  </si>
  <si>
    <t>1.1.1.4.2.  Lakott külterülettel kapcsolatos feladatok támogatása - beszámítás után</t>
  </si>
  <si>
    <t>1.1.1.5. Üdülőhelyi feladatok támogatása</t>
  </si>
  <si>
    <t>1.1.1.5.2. Üdülőhelyi feladatok támogatása - beszámítás után</t>
  </si>
  <si>
    <t>1.1.1.4.1.  Lakott külterülethez kapcsolódó feladatok támogatása - beszámítás előtt</t>
  </si>
  <si>
    <t>1.1.1.5.1. Üdülőhelyi feladatok támogatása - beszámítás előtt</t>
  </si>
  <si>
    <t>1.1.3.1. Pénzbeni szociális ellátások kiegészítése</t>
  </si>
  <si>
    <t>1.1.3.1.1. Lakásfenntartási támogatás (segély 90%-a)</t>
  </si>
  <si>
    <t>1.1.3.2. Települési önkormányzatok szociális feladatainak egyéb támogatása</t>
  </si>
  <si>
    <t>1.1.3.3.1. Szociális étkeztetés</t>
  </si>
  <si>
    <t>1.1.3.4. Egyes szociális szakosítottfeladatok támogatása</t>
  </si>
  <si>
    <t>1.1.3.5. Gyermekétkeztetés támogatása</t>
  </si>
  <si>
    <t>1.1.3.6. Szociális ágazati pótlék</t>
  </si>
  <si>
    <t xml:space="preserve">1.1.5.Működési célú költségvetési támogatások és kiegészítő támogatások </t>
  </si>
  <si>
    <t>1.1.5.1. Önkormányzati fejezeti tartalékból kapott támogatás (ÖNHIKI)</t>
  </si>
  <si>
    <t xml:space="preserve">1.1.6. Elszámolásból származó bevételek </t>
  </si>
  <si>
    <t>Működési célú költségvetési támogatások és kiegészítő támogatások</t>
  </si>
  <si>
    <t>Elszámolásból származó bevételek</t>
  </si>
  <si>
    <t>1.1.1.6. Beszámítás-info</t>
  </si>
  <si>
    <t xml:space="preserve">1.1.3. Települési önkormányzatok szociális, gyermekjóléti és gyermekétkeztetési feladatainak támogatása </t>
  </si>
  <si>
    <t>1.1.3.5.1. Finanszírozás szempontjából elismert dolgozók bértámogatása</t>
  </si>
  <si>
    <t>1.1.3.5.2. Gyermekétkeztetés üzemeltetési támogatása</t>
  </si>
  <si>
    <t>1.6.1. Egészségbiztosítási alaptól kapott támogatás-védőnő</t>
  </si>
  <si>
    <t>2.1.1. Fejezeti kezelésű előirányzatok EU-s programokra és azok társfinanszírozására</t>
  </si>
  <si>
    <t>2.1.2. EU-s  beruházások saját erő támogatása</t>
  </si>
  <si>
    <t>3.6.2.8. Helyiadók pótléka, adóbírsága</t>
  </si>
  <si>
    <t>3.6.2.1. Igazgatási szolgáltatási díjak</t>
  </si>
  <si>
    <t>3.6.2.2. Ebrendészeti hozzájárulás</t>
  </si>
  <si>
    <t>3.6.2.3. Környezetvédelmi bírság</t>
  </si>
  <si>
    <t>3.6.2.4. Természetvédelmi bírság</t>
  </si>
  <si>
    <t>3.6.2.5. Műemlékvédelmi bírság</t>
  </si>
  <si>
    <t>3.6.2.6. Építésügyi bírság</t>
  </si>
  <si>
    <t>3.6.2.7. Önkormányzatokat megillető helyszíni és szabálysértési bírságok</t>
  </si>
  <si>
    <t>3.6.2.8. Egyéb bírság</t>
  </si>
  <si>
    <t>4.2.1. Bérleti és lízing díjbevétel</t>
  </si>
  <si>
    <t>4.2.1.1. Tárgyi eszközök bérbeadásából származó bevétel</t>
  </si>
  <si>
    <t>4.2.1.2. Egyéb bérleti és lízing díjbevétel</t>
  </si>
  <si>
    <t>4.2.2. Út használati díj, pótdíj, elektronikus  útdíj</t>
  </si>
  <si>
    <t>4.2.3. Egyéb szolgáltatások nyújtása miatti bevételek</t>
  </si>
  <si>
    <t>4.2.3.1. Munkahelyi étkezés térítési díjai</t>
  </si>
  <si>
    <t>4.2.3.2. Szociális étkezés térítési díjai</t>
  </si>
  <si>
    <t>4.2.3.3. Vendég étkezés térítési díjai</t>
  </si>
  <si>
    <t>4.4.1. Helységek eseti bérbeadása (műv.ház, civil ház stb.)</t>
  </si>
  <si>
    <t>4.4.2. Eszközök eseti bérbeadása (falubusz)</t>
  </si>
  <si>
    <t>4.4.3. Lakbérek</t>
  </si>
  <si>
    <t>4.4.4. Közterület foglalás díja( piactér, mozgóárusok, rendezvényeek helypénz, nevezési díj)</t>
  </si>
  <si>
    <t>4.5.1. Óvodai ellátási díjak</t>
  </si>
  <si>
    <t>4.5.2. Iskolai ellátási díjak</t>
  </si>
  <si>
    <t>4.10. Biztosító által fizetett kártérítés</t>
  </si>
  <si>
    <t>4.11. Egyéb működési bevételek</t>
  </si>
  <si>
    <t>B411</t>
  </si>
  <si>
    <t>4.11</t>
  </si>
  <si>
    <t>Biztosító által fizetett kártérítés</t>
  </si>
  <si>
    <t xml:space="preserve">6.2. Működési célú visszatérítendő támogatások, kölcsönök visszatérülése EurópaiUÚniótól </t>
  </si>
  <si>
    <t>6.3. Működési célú visszatérítendő támogatások, kölcsönök visszatérülése kormányoktól és más nemz.sz.</t>
  </si>
  <si>
    <t>B64</t>
  </si>
  <si>
    <t>6.4. Működési célú visszatérítendő támogatások, kölcsönök visszatérülése államháztartáson kívülről</t>
  </si>
  <si>
    <t>6.4.1. Egyházaktól</t>
  </si>
  <si>
    <t>6.4.2. Nonprofit gazdasági társaságtól</t>
  </si>
  <si>
    <t>6.4.3. Civil szervezetektől</t>
  </si>
  <si>
    <t xml:space="preserve">6.4.4. Háztartásoktól </t>
  </si>
  <si>
    <t xml:space="preserve">6.4.5. Vállalkozástól </t>
  </si>
  <si>
    <t>6.5. Egyéb működési célú átvett pénzeszközök</t>
  </si>
  <si>
    <t>B65</t>
  </si>
  <si>
    <t>6.5.1. Egyházaktól</t>
  </si>
  <si>
    <t>6.5.2. Nonprofit gazdasági társaságtól</t>
  </si>
  <si>
    <t xml:space="preserve">6.5.5. Vállalkozástól </t>
  </si>
  <si>
    <t xml:space="preserve">Működési célú visszatérítendő támogatások, kölcsönök visszatérülése Európai Uniótól </t>
  </si>
  <si>
    <t>Működési célú visszatérítendő támogatások, kölcsönök visszatérülése kormányoktól</t>
  </si>
  <si>
    <t>Működési célú visszatérítendő támogatások, kölcsönök visszatérülése államháztartáson kívülről</t>
  </si>
  <si>
    <t>7.2. Felhalmozási célú visszatérítendő támogatások, kölcsönök visszatérülése Európai Uniótól</t>
  </si>
  <si>
    <t>7.3. Felhalmozási célú visszatérítendő támogatások, kölcsönök visszatérülése kormányoktól és más.nemz.sz.</t>
  </si>
  <si>
    <t xml:space="preserve">7.4. Felhalmozási célú visszatérítendő támogatások, kölcsönök visszatérülése államháztartáson kívülről </t>
  </si>
  <si>
    <t>7.5. Egyéb felhalmozási célú átvett pénzeszközök</t>
  </si>
  <si>
    <t>B74</t>
  </si>
  <si>
    <t>B75</t>
  </si>
  <si>
    <t>7.4.1. Egyházaktól</t>
  </si>
  <si>
    <t>7.4.2. Nonprofit gazdasági társaságtól</t>
  </si>
  <si>
    <t>7.4.3. Civil szervezetektől</t>
  </si>
  <si>
    <t xml:space="preserve">7.4.4. Háztartásoktól </t>
  </si>
  <si>
    <t xml:space="preserve">7.4.5. Vállalkozástól </t>
  </si>
  <si>
    <t>7.5.1. Egyházaktól</t>
  </si>
  <si>
    <t>7.5.2. Nonprofit gazdasági társaságtól</t>
  </si>
  <si>
    <t>6.5.3. Civil szervezetektől</t>
  </si>
  <si>
    <t>7.5.3. Civil szervezetektől</t>
  </si>
  <si>
    <t xml:space="preserve">7.5.4. Háztartásoktól </t>
  </si>
  <si>
    <t xml:space="preserve">7.5.5. Vállalkozástól </t>
  </si>
  <si>
    <t xml:space="preserve">Felhalmozási célú visszatérítendő támogatások, kölcsönök visszatérülése Európai Uniótol </t>
  </si>
  <si>
    <t>Felhalmozási célú visszatérítendő támogatások, kölcsönök visszatérülése kormányoktól</t>
  </si>
  <si>
    <t>7.5</t>
  </si>
  <si>
    <t xml:space="preserve">1.2.4. Éven tuli lejáratú belföldi értékpapírok kibocsátása </t>
  </si>
  <si>
    <t xml:space="preserve">1.2.2. Éven belüli lejáratú belföldi értékpapírok kibocsátása </t>
  </si>
  <si>
    <t xml:space="preserve">1.7. Lekötött betétek megszüntetése </t>
  </si>
  <si>
    <t>1.9. Tulajdonosi kölcsönök bevételei</t>
  </si>
  <si>
    <t>B819</t>
  </si>
  <si>
    <t xml:space="preserve"> 1.9.1. Hosszú lejáratú tulajdonosi kölcsönök bevételei</t>
  </si>
  <si>
    <t xml:space="preserve"> 1.9.2. Rövid lejáratú tulajdonosi kölcsönök bevételei</t>
  </si>
  <si>
    <t>B8191</t>
  </si>
  <si>
    <t>B8192</t>
  </si>
  <si>
    <t>9.9</t>
  </si>
  <si>
    <t>Tulajdonosi kölcsönök bevételei</t>
  </si>
  <si>
    <t xml:space="preserve">Hitelek, kölcsönök felvétele külföldi pénzintézetektől </t>
  </si>
  <si>
    <t>B825</t>
  </si>
  <si>
    <t xml:space="preserve">Hitelek, kölcsönök felvétele külföldi kormányoktól és nemz.szerv.től. </t>
  </si>
  <si>
    <t xml:space="preserve">2.4.Hitelek, kölcsönök felvétele külföldi kormányoktól és nemz.szerv-től </t>
  </si>
  <si>
    <t xml:space="preserve">2.5. Hitelek, kölcsönök felvétele külföldi pénzintézetektől </t>
  </si>
  <si>
    <t>Váltóbevételek</t>
  </si>
  <si>
    <t>B84</t>
  </si>
  <si>
    <t>4. Váltóbevételek</t>
  </si>
  <si>
    <t>2.2. Rehabilitációs hozzájárulás</t>
  </si>
  <si>
    <t>2.3. Korkedvezmény biztosítási járulék</t>
  </si>
  <si>
    <t>2.4. Egészségügyi hozzájárulás</t>
  </si>
  <si>
    <t>2.5. Táppénz hozzájárulás</t>
  </si>
  <si>
    <t>2.6. A munkaadót a dolgozónak tört.kifzetéssel kapcs. terhelő más járulék</t>
  </si>
  <si>
    <t>4.2. Családi támogatások - óvodáztatási támogatás</t>
  </si>
  <si>
    <t xml:space="preserve">         5.2.1. A helyi önkormányzatok előző évi elszámolásából származó kiadások</t>
  </si>
  <si>
    <t xml:space="preserve">         5.2.2. A helyi önkormányzatok törvényi előíráson alapuló befizetései</t>
  </si>
  <si>
    <t xml:space="preserve">         5.2.3. Egyéb elvonások és befizetések</t>
  </si>
  <si>
    <t>K5021</t>
  </si>
  <si>
    <t>K5023</t>
  </si>
  <si>
    <t>K5022</t>
  </si>
  <si>
    <t xml:space="preserve">       5.6.1. Fejezeti kezelésű előirányzatnak</t>
  </si>
  <si>
    <t xml:space="preserve">                 5.6.1.1. Bursa Hungarica támogatás</t>
  </si>
  <si>
    <t xml:space="preserve">       5.6.2. Helyi önkormányzatnak</t>
  </si>
  <si>
    <t xml:space="preserve">                 5.6.2.1. Rendelkezésre állási támogatás - Fadd Önkormányzat kutyamenhely</t>
  </si>
  <si>
    <t xml:space="preserve">       5.6.3. Társulásoknak</t>
  </si>
  <si>
    <t xml:space="preserve">            5.6.3.1. Óvodafenntartó társulás működési támogatása </t>
  </si>
  <si>
    <t xml:space="preserve">            5.6.3.2. Tolna. és környéke szoc. alapellátási társulás működési tám.</t>
  </si>
  <si>
    <t xml:space="preserve">            5.6.3.3.  Szd. és térsége Önkor. Társulás működési támogatása</t>
  </si>
  <si>
    <t xml:space="preserve">                 5.6.2.2. Szekszárd MJV. Eü. Gondnokság-ügyeleti feladatok ellátása ktg. hozzájárulás</t>
  </si>
  <si>
    <t>5.11.2.1.</t>
  </si>
  <si>
    <t>5.11.3. Lakosság támogatása</t>
  </si>
  <si>
    <t xml:space="preserve">5.11.3.1. </t>
  </si>
  <si>
    <t xml:space="preserve">6.2.1. </t>
  </si>
  <si>
    <t xml:space="preserve">6.2.2. </t>
  </si>
  <si>
    <t>6.2.3.</t>
  </si>
  <si>
    <t>8.4. Egyéb felhalmozási célú támogatások államháztartáson belülre</t>
  </si>
  <si>
    <t xml:space="preserve">1.6. Pénzeszközök lekötött betétként elhelyezése </t>
  </si>
  <si>
    <t>1.9. Tulajdonosi kölcsönök kiadásai</t>
  </si>
  <si>
    <t>K919</t>
  </si>
  <si>
    <t>2.4. Külföldi hitelek, kölcsönök törlesztése kormányoknak, nemzetközi szervezeteknek</t>
  </si>
  <si>
    <t>2.5. Külföldi hitelek, kölcsönök törlesztése külföldi pénzintézeteknek</t>
  </si>
  <si>
    <t>K925</t>
  </si>
  <si>
    <t>10.9</t>
  </si>
  <si>
    <t>11.5</t>
  </si>
  <si>
    <t xml:space="preserve"> Tulajdonosi kölcsönök kiadásai</t>
  </si>
  <si>
    <t xml:space="preserve"> Külföldi hitelek, kölcsönök törlesztése külföldi pénzintézeteknek</t>
  </si>
  <si>
    <t>Költségvetés 2016. évi</t>
  </si>
  <si>
    <t>1.1.1.7. 2015. évről áthúzódó bérkompenzáció</t>
  </si>
  <si>
    <t xml:space="preserve">              Működési támogatás beszámítás és kiegészítés után</t>
  </si>
  <si>
    <t>3.2.2.2. Egyéb különféle kommunikációs szolgáltatások-Kábel Tv.</t>
  </si>
  <si>
    <t xml:space="preserve">         - Közalapítványi támogatás I. Világháborús Emlékmű felújítására</t>
  </si>
  <si>
    <t xml:space="preserve">        - Rendezvények agyagkiadásai</t>
  </si>
  <si>
    <t xml:space="preserve">        - Községgazdálkodás anyagkiadásai</t>
  </si>
  <si>
    <t xml:space="preserve">        - Konyha üzemeltetés anyagkiadásai</t>
  </si>
  <si>
    <t xml:space="preserve">        - Zöldterületkezelés anyagkiadásai</t>
  </si>
  <si>
    <t xml:space="preserve">         - Világítótestek bérleti díja</t>
  </si>
  <si>
    <t xml:space="preserve">         - Fénymásoló bérleti díja </t>
  </si>
  <si>
    <t xml:space="preserve">         - Számítógép hálózatkarbantartás</t>
  </si>
  <si>
    <t xml:space="preserve">         - Tűzoltó készülékek karbantartása</t>
  </si>
  <si>
    <t xml:space="preserve">         - Egyéb eszközök és épületek karbantartása</t>
  </si>
  <si>
    <t xml:space="preserve">         - Zöldterület karbantartás</t>
  </si>
  <si>
    <t xml:space="preserve">         - Közvilágítási halózat karbantartása</t>
  </si>
  <si>
    <t xml:space="preserve">         - Helyi utak karbantartása</t>
  </si>
  <si>
    <t>3.3.7.2. Pénzügyi, befektetési szolgáltatási díjak-bankköltség</t>
  </si>
  <si>
    <t>3.3.7.3. Szállítási szolgáltatási díjak-szemétszállítás</t>
  </si>
  <si>
    <t>3.3.2. Vásárolt élelmezés-diétás ebéd</t>
  </si>
  <si>
    <t>3.5.5.2. Díjak, egyéb befizetések-tagdíjak</t>
  </si>
  <si>
    <t xml:space="preserve">    - Vagyonvédelem</t>
  </si>
  <si>
    <t xml:space="preserve">    - Kéményseprés</t>
  </si>
  <si>
    <t xml:space="preserve">    - Közetemető fenntartás</t>
  </si>
  <si>
    <t xml:space="preserve">    - Munkavéd. És foglakozáseü. Szolg.</t>
  </si>
  <si>
    <t xml:space="preserve">     - Videofelvételek készítése</t>
  </si>
  <si>
    <t xml:space="preserve">     - Megjelenés Tolnai Népújságban </t>
  </si>
  <si>
    <t xml:space="preserve">     - Védőnői helyettesítés</t>
  </si>
  <si>
    <t xml:space="preserve">     - Földmérési, térképészeti szolgáltatás</t>
  </si>
  <si>
    <t xml:space="preserve">     - Tolnatáj műsorszolgáltatás</t>
  </si>
  <si>
    <t xml:space="preserve">    - Rendezvényel szolgáltatási kiadásai</t>
  </si>
  <si>
    <t xml:space="preserve">    - Rendszerkövetési díjak (EPER, Kataszter, víruírtó)</t>
  </si>
  <si>
    <t xml:space="preserve">     - Településrendezési terv+főépítész kiadásai</t>
  </si>
  <si>
    <t xml:space="preserve">                 5.6.2.3. Kölesdi Közös Önkormányzati Hivatal működési hozzájárulás</t>
  </si>
  <si>
    <t>B83-B84</t>
  </si>
  <si>
    <t>I. világháborús emlékmű</t>
  </si>
  <si>
    <t xml:space="preserve">       -gyermekétkeztetési pályázat eszközvásárlásai</t>
  </si>
  <si>
    <t>Gyermekétkeztetés feltételeit javító pályázat eszközvásárlásai</t>
  </si>
  <si>
    <t>Gyermekétkeztetés feltételeit javító pályázat épületfelújítási  költségei</t>
  </si>
  <si>
    <t xml:space="preserve">   - Gyermekétkeztetés feltételeit javító pályázat épületfelújítási kiadásai</t>
  </si>
  <si>
    <t xml:space="preserve">      - I. világháborós emlékmű feújítása</t>
  </si>
  <si>
    <t xml:space="preserve">       6.7.2.  Beruházási célú előzetesen felszámított ÁFA- visszaigényelhető</t>
  </si>
  <si>
    <t xml:space="preserve">       6.7.1.  Beruházási célú előzetesen felszámított ÁFA -nem visszaigényelhető</t>
  </si>
  <si>
    <t xml:space="preserve">      7.4.1.  Felújítási célú előzetesen felszámított ÁFA-nem visszaigényelhető</t>
  </si>
  <si>
    <t xml:space="preserve">      7.4.1.  Felújítási célú előzetesen felszámított ÁFA-visszaigényelhető</t>
  </si>
  <si>
    <t>Állami feladat</t>
  </si>
  <si>
    <t>Gyermekétkeztetés feltételeit javító pályázat épületfelújítási  költségei visszaigényelhető Áfa</t>
  </si>
  <si>
    <t xml:space="preserve">            1.3.1.1. Működési maradvány</t>
  </si>
  <si>
    <t xml:space="preserve">            1.3.1.2. Felhalmozási maradvány</t>
  </si>
  <si>
    <t>5.11.1.1.  Civil támogatásai keret 2015. évi maradványból</t>
  </si>
  <si>
    <t>Módosítás</t>
  </si>
  <si>
    <t>2016. évi Módosított előirányzat</t>
  </si>
  <si>
    <t>2016. évi módosított előirányzat</t>
  </si>
  <si>
    <t>Módosított költségvetés 2016. évi</t>
  </si>
  <si>
    <t>Eredeti előirányzat összesen</t>
  </si>
  <si>
    <t>Módisított előirányzat összesen</t>
  </si>
  <si>
    <t>Mindösszesen</t>
  </si>
  <si>
    <t>Gyermekétkeztetés feltételeit javító pályázat eszközvásárlásai visszaigényelhető áfa</t>
  </si>
  <si>
    <t>Módosított előirányzat összesen</t>
  </si>
  <si>
    <t>1.1.5.2. Egyéb költségvetési támogatások - szociális tüzifa támogatás, bérkompenzáció</t>
  </si>
  <si>
    <t>1.6.2. Elkülönített állami pénzalaptól kapott támogatás - közmunkások, nyári diákmunka</t>
  </si>
  <si>
    <t>1.6.3. Önkormányzatoktól és költségvetési szervtől kapott támogatás-társulás megszünés</t>
  </si>
  <si>
    <t>6.5.4. Háztartásoktól - közérdekű hozzájárulás</t>
  </si>
  <si>
    <t xml:space="preserve">   - Belterülti utak felújítása</t>
  </si>
  <si>
    <t>1.1.1.1.3. Egyéb bérrendszer hat. alá tart. Alapilletménye-közmunkások, nyári diákfoglalkoztatás</t>
  </si>
  <si>
    <t>Belterületi utak felújítása</t>
  </si>
  <si>
    <t>Kötelező feladat</t>
  </si>
  <si>
    <t>Önként vállalt feladat</t>
  </si>
  <si>
    <t>Az önkormányzat  2016. évi bevételei és kiadásai feldatonként</t>
  </si>
  <si>
    <t>Kisértékű tárgyi eszközök beszerzése</t>
  </si>
  <si>
    <t xml:space="preserve">      - kisértékű tárgyi eszközök beszerzése</t>
  </si>
  <si>
    <t xml:space="preserve">       - kisértékű tárgyi eszköz beszerzés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</si>
</sst>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#,##0;[Red]#,##0"/>
    <numFmt numFmtId="166" formatCode="General\ \f\ő"/>
    <numFmt numFmtId="167" formatCode="#,##0_ ;\-#,##0\ "/>
    <numFmt numFmtId="168" formatCode="00"/>
    <numFmt numFmtId="169" formatCode="#,##0.0"/>
    <numFmt numFmtId="170" formatCode="#,##0.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General\f\ő"/>
    <numFmt numFmtId="176" formatCode="#,##0.00_ ;\-#,##0.00\ "/>
    <numFmt numFmtId="177" formatCode="#,###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2"/>
      <name val="Times New Roman CE"/>
      <family val="1"/>
    </font>
    <font>
      <sz val="10"/>
      <name val="Arial"/>
      <family val="2"/>
    </font>
    <font>
      <sz val="12"/>
      <name val="Times New Roman CE"/>
      <family val="1"/>
    </font>
    <font>
      <b/>
      <u val="single"/>
      <sz val="12"/>
      <name val="Times New Roman CE"/>
      <family val="1"/>
    </font>
    <font>
      <b/>
      <sz val="12"/>
      <name val="Times New Roman"/>
      <family val="1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Arial CE"/>
      <family val="0"/>
    </font>
    <font>
      <sz val="12"/>
      <name val="Arial"/>
      <family val="2"/>
    </font>
    <font>
      <sz val="18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 CE"/>
      <family val="1"/>
    </font>
    <font>
      <sz val="10"/>
      <name val="Times New Roman"/>
      <family val="1"/>
    </font>
    <font>
      <b/>
      <sz val="11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1" fillId="22" borderId="7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9" fillId="0" borderId="0">
      <alignment/>
      <protection/>
    </xf>
    <xf numFmtId="0" fontId="12" fillId="0" borderId="0">
      <alignment/>
      <protection/>
    </xf>
    <xf numFmtId="0" fontId="18" fillId="0" borderId="0">
      <alignment/>
      <protection/>
    </xf>
    <xf numFmtId="0" fontId="58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30" borderId="1" applyNumberFormat="0" applyAlignment="0" applyProtection="0"/>
    <xf numFmtId="9" fontId="1" fillId="0" borderId="0" applyFont="0" applyFill="0" applyBorder="0" applyAlignment="0" applyProtection="0"/>
  </cellStyleXfs>
  <cellXfs count="191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indent="2"/>
    </xf>
    <xf numFmtId="0" fontId="3" fillId="0" borderId="10" xfId="0" applyFont="1" applyBorder="1" applyAlignment="1">
      <alignment horizontal="left" indent="4"/>
    </xf>
    <xf numFmtId="0" fontId="3" fillId="0" borderId="10" xfId="0" applyFont="1" applyBorder="1" applyAlignment="1">
      <alignment horizontal="left" indent="6"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left" indent="4"/>
    </xf>
    <xf numFmtId="16" fontId="3" fillId="0" borderId="10" xfId="0" applyNumberFormat="1" applyFont="1" applyBorder="1" applyAlignment="1">
      <alignment horizontal="left" indent="2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left" indent="2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left" indent="8"/>
    </xf>
    <xf numFmtId="3" fontId="4" fillId="0" borderId="10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41" fontId="10" fillId="0" borderId="0" xfId="0" applyNumberFormat="1" applyFont="1" applyAlignment="1">
      <alignment/>
    </xf>
    <xf numFmtId="41" fontId="0" fillId="0" borderId="0" xfId="0" applyNumberFormat="1" applyAlignment="1">
      <alignment/>
    </xf>
    <xf numFmtId="0" fontId="13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41" fontId="13" fillId="0" borderId="0" xfId="57" applyNumberFormat="1" applyFont="1">
      <alignment/>
      <protection/>
    </xf>
    <xf numFmtId="0" fontId="14" fillId="0" borderId="0" xfId="57" applyFont="1" applyAlignment="1">
      <alignment horizontal="left"/>
      <protection/>
    </xf>
    <xf numFmtId="0" fontId="14" fillId="0" borderId="0" xfId="57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41" fontId="13" fillId="0" borderId="11" xfId="57" applyNumberFormat="1" applyFont="1" applyBorder="1" applyAlignment="1">
      <alignment horizontal="center"/>
      <protection/>
    </xf>
    <xf numFmtId="41" fontId="13" fillId="0" borderId="12" xfId="57" applyNumberFormat="1" applyFont="1" applyBorder="1" applyAlignment="1">
      <alignment horizontal="center"/>
      <protection/>
    </xf>
    <xf numFmtId="0" fontId="13" fillId="0" borderId="13" xfId="57" applyFont="1" applyBorder="1" applyAlignment="1">
      <alignment horizontal="center" vertical="center"/>
      <protection/>
    </xf>
    <xf numFmtId="41" fontId="13" fillId="0" borderId="13" xfId="57" applyNumberFormat="1" applyFont="1" applyBorder="1" applyAlignment="1">
      <alignment horizontal="center" vertical="center"/>
      <protection/>
    </xf>
    <xf numFmtId="41" fontId="13" fillId="0" borderId="14" xfId="57" applyNumberFormat="1" applyFont="1" applyBorder="1" applyAlignment="1">
      <alignment horizontal="center" vertical="center"/>
      <protection/>
    </xf>
    <xf numFmtId="41" fontId="13" fillId="0" borderId="15" xfId="57" applyNumberFormat="1" applyFont="1" applyBorder="1" applyAlignment="1">
      <alignment vertical="center"/>
      <protection/>
    </xf>
    <xf numFmtId="0" fontId="11" fillId="0" borderId="0" xfId="57" applyFont="1">
      <alignment/>
      <protection/>
    </xf>
    <xf numFmtId="41" fontId="11" fillId="0" borderId="0" xfId="57" applyNumberFormat="1" applyFont="1">
      <alignment/>
      <protection/>
    </xf>
    <xf numFmtId="3" fontId="13" fillId="0" borderId="0" xfId="57" applyNumberFormat="1" applyFont="1" applyAlignment="1">
      <alignment horizontal="center"/>
      <protection/>
    </xf>
    <xf numFmtId="3" fontId="11" fillId="0" borderId="0" xfId="57" applyNumberFormat="1" applyFont="1" applyAlignment="1">
      <alignment horizontal="center"/>
      <protection/>
    </xf>
    <xf numFmtId="0" fontId="17" fillId="0" borderId="0" xfId="0" applyFont="1" applyAlignment="1">
      <alignment horizontal="left"/>
    </xf>
    <xf numFmtId="41" fontId="17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41" fontId="5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left" wrapText="1" indent="2"/>
    </xf>
    <xf numFmtId="49" fontId="3" fillId="0" borderId="10" xfId="0" applyNumberFormat="1" applyFont="1" applyBorder="1" applyAlignment="1">
      <alignment horizontal="left" indent="2"/>
    </xf>
    <xf numFmtId="0" fontId="13" fillId="0" borderId="16" xfId="57" applyFont="1" applyBorder="1" applyAlignment="1">
      <alignment horizontal="center" vertical="center"/>
      <protection/>
    </xf>
    <xf numFmtId="41" fontId="13" fillId="0" borderId="16" xfId="57" applyNumberFormat="1" applyFont="1" applyBorder="1" applyAlignment="1">
      <alignment horizontal="center" vertical="center"/>
      <protection/>
    </xf>
    <xf numFmtId="41" fontId="13" fillId="0" borderId="17" xfId="57" applyNumberFormat="1" applyFont="1" applyBorder="1" applyAlignment="1">
      <alignment horizontal="center" vertical="center"/>
      <protection/>
    </xf>
    <xf numFmtId="0" fontId="13" fillId="0" borderId="18" xfId="57" applyFont="1" applyBorder="1" applyAlignment="1">
      <alignment horizontal="center" vertical="center"/>
      <protection/>
    </xf>
    <xf numFmtId="41" fontId="13" fillId="0" borderId="10" xfId="57" applyNumberFormat="1" applyFont="1" applyBorder="1" applyAlignment="1">
      <alignment horizontal="center" vertical="center"/>
      <protection/>
    </xf>
    <xf numFmtId="41" fontId="13" fillId="0" borderId="19" xfId="57" applyNumberFormat="1" applyFont="1" applyBorder="1" applyAlignment="1">
      <alignment horizontal="center" vertical="center"/>
      <protection/>
    </xf>
    <xf numFmtId="0" fontId="13" fillId="0" borderId="10" xfId="57" applyFont="1" applyBorder="1" applyAlignment="1">
      <alignment horizontal="center" vertical="center" wrapText="1"/>
      <protection/>
    </xf>
    <xf numFmtId="0" fontId="13" fillId="0" borderId="20" xfId="57" applyFont="1" applyBorder="1" applyAlignment="1">
      <alignment horizontal="center" vertical="center"/>
      <protection/>
    </xf>
    <xf numFmtId="0" fontId="13" fillId="0" borderId="11" xfId="57" applyFont="1" applyBorder="1" applyAlignment="1">
      <alignment horizontal="center" vertical="center"/>
      <protection/>
    </xf>
    <xf numFmtId="41" fontId="13" fillId="0" borderId="11" xfId="57" applyNumberFormat="1" applyFont="1" applyBorder="1" applyAlignment="1">
      <alignment horizontal="center" vertical="center"/>
      <protection/>
    </xf>
    <xf numFmtId="41" fontId="13" fillId="0" borderId="12" xfId="57" applyNumberFormat="1" applyFont="1" applyBorder="1" applyAlignment="1">
      <alignment horizontal="center" vertical="center"/>
      <protection/>
    </xf>
    <xf numFmtId="0" fontId="13" fillId="0" borderId="21" xfId="57" applyFont="1" applyBorder="1" applyAlignment="1">
      <alignment horizontal="center" vertical="center" wrapText="1"/>
      <protection/>
    </xf>
    <xf numFmtId="0" fontId="13" fillId="0" borderId="10" xfId="57" applyFont="1" applyBorder="1" applyAlignment="1">
      <alignment horizontal="center" vertical="center"/>
      <protection/>
    </xf>
    <xf numFmtId="0" fontId="11" fillId="0" borderId="22" xfId="57" applyFont="1" applyBorder="1" applyAlignment="1">
      <alignment horizontal="center" vertical="center"/>
      <protection/>
    </xf>
    <xf numFmtId="41" fontId="11" fillId="0" borderId="22" xfId="57" applyNumberFormat="1" applyFont="1" applyBorder="1" applyAlignment="1">
      <alignment horizontal="center" vertical="center"/>
      <protection/>
    </xf>
    <xf numFmtId="41" fontId="11" fillId="0" borderId="23" xfId="57" applyNumberFormat="1" applyFont="1" applyBorder="1" applyAlignment="1">
      <alignment horizontal="center" vertical="center"/>
      <protection/>
    </xf>
    <xf numFmtId="41" fontId="11" fillId="0" borderId="24" xfId="57" applyNumberFormat="1" applyFont="1" applyBorder="1" applyAlignment="1">
      <alignment vertical="center"/>
      <protection/>
    </xf>
    <xf numFmtId="41" fontId="11" fillId="0" borderId="25" xfId="57" applyNumberFormat="1" applyFont="1" applyBorder="1" applyAlignment="1">
      <alignment vertical="center"/>
      <protection/>
    </xf>
    <xf numFmtId="3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1" fontId="13" fillId="0" borderId="15" xfId="57" applyNumberFormat="1" applyFont="1" applyBorder="1" applyAlignment="1">
      <alignment horizontal="center" vertical="center"/>
      <protection/>
    </xf>
    <xf numFmtId="0" fontId="20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6" fontId="3" fillId="0" borderId="10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3" fontId="4" fillId="0" borderId="16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left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6" fontId="4" fillId="0" borderId="10" xfId="0" applyNumberFormat="1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/>
    </xf>
    <xf numFmtId="0" fontId="3" fillId="0" borderId="0" xfId="0" applyFont="1" applyBorder="1" applyAlignment="1">
      <alignment horizontal="center" wrapText="1"/>
    </xf>
    <xf numFmtId="41" fontId="13" fillId="0" borderId="0" xfId="57" applyNumberFormat="1" applyFont="1" applyAlignment="1">
      <alignment horizontal="right"/>
      <protection/>
    </xf>
    <xf numFmtId="0" fontId="3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41" fontId="24" fillId="0" borderId="0" xfId="0" applyNumberFormat="1" applyFont="1" applyAlignment="1">
      <alignment horizontal="right"/>
    </xf>
    <xf numFmtId="0" fontId="22" fillId="0" borderId="24" xfId="0" applyFont="1" applyBorder="1" applyAlignment="1">
      <alignment horizontal="center" vertical="center"/>
    </xf>
    <xf numFmtId="41" fontId="22" fillId="0" borderId="24" xfId="0" applyNumberFormat="1" applyFont="1" applyBorder="1" applyAlignment="1">
      <alignment horizontal="center" vertical="center"/>
    </xf>
    <xf numFmtId="41" fontId="22" fillId="0" borderId="25" xfId="0" applyNumberFormat="1" applyFont="1" applyBorder="1" applyAlignment="1">
      <alignment horizontal="center" vertic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1" fillId="0" borderId="15" xfId="0" applyFont="1" applyBorder="1" applyAlignment="1">
      <alignment horizontal="center" wrapText="1"/>
    </xf>
    <xf numFmtId="167" fontId="21" fillId="0" borderId="15" xfId="0" applyNumberFormat="1" applyFont="1" applyBorder="1" applyAlignment="1">
      <alignment/>
    </xf>
    <xf numFmtId="0" fontId="21" fillId="0" borderId="29" xfId="0" applyFont="1" applyBorder="1" applyAlignment="1">
      <alignment horizontal="center"/>
    </xf>
    <xf numFmtId="167" fontId="21" fillId="0" borderId="30" xfId="0" applyNumberFormat="1" applyFont="1" applyBorder="1" applyAlignment="1">
      <alignment horizontal="right"/>
    </xf>
    <xf numFmtId="0" fontId="21" fillId="0" borderId="15" xfId="0" applyFont="1" applyBorder="1" applyAlignment="1">
      <alignment horizontal="center"/>
    </xf>
    <xf numFmtId="167" fontId="21" fillId="0" borderId="10" xfId="0" applyNumberFormat="1" applyFont="1" applyBorder="1" applyAlignment="1">
      <alignment wrapText="1"/>
    </xf>
    <xf numFmtId="0" fontId="21" fillId="0" borderId="26" xfId="0" applyFont="1" applyBorder="1" applyAlignment="1">
      <alignment horizontal="center" wrapText="1"/>
    </xf>
    <xf numFmtId="167" fontId="21" fillId="0" borderId="19" xfId="0" applyNumberFormat="1" applyFont="1" applyBorder="1" applyAlignment="1">
      <alignment wrapText="1"/>
    </xf>
    <xf numFmtId="0" fontId="21" fillId="0" borderId="10" xfId="0" applyFont="1" applyBorder="1" applyAlignment="1">
      <alignment horizontal="center"/>
    </xf>
    <xf numFmtId="167" fontId="21" fillId="0" borderId="10" xfId="0" applyNumberFormat="1" applyFont="1" applyBorder="1" applyAlignment="1">
      <alignment/>
    </xf>
    <xf numFmtId="0" fontId="21" fillId="0" borderId="26" xfId="0" applyFont="1" applyBorder="1" applyAlignment="1">
      <alignment horizontal="center"/>
    </xf>
    <xf numFmtId="167" fontId="21" fillId="0" borderId="19" xfId="0" applyNumberFormat="1" applyFont="1" applyBorder="1" applyAlignment="1">
      <alignment/>
    </xf>
    <xf numFmtId="167" fontId="22" fillId="0" borderId="28" xfId="0" applyNumberFormat="1" applyFont="1" applyBorder="1" applyAlignment="1">
      <alignment/>
    </xf>
    <xf numFmtId="167" fontId="21" fillId="0" borderId="3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2" fillId="0" borderId="28" xfId="0" applyFont="1" applyBorder="1" applyAlignment="1">
      <alignment wrapText="1"/>
    </xf>
    <xf numFmtId="16" fontId="5" fillId="0" borderId="10" xfId="0" applyNumberFormat="1" applyFont="1" applyBorder="1" applyAlignment="1">
      <alignment wrapText="1"/>
    </xf>
    <xf numFmtId="0" fontId="22" fillId="0" borderId="28" xfId="0" applyFont="1" applyBorder="1" applyAlignment="1">
      <alignment horizontal="center" wrapText="1"/>
    </xf>
    <xf numFmtId="41" fontId="22" fillId="0" borderId="28" xfId="0" applyNumberFormat="1" applyFont="1" applyBorder="1" applyAlignment="1">
      <alignment horizontal="center" wrapText="1"/>
    </xf>
    <xf numFmtId="0" fontId="3" fillId="0" borderId="0" xfId="0" applyFont="1" applyAlignment="1">
      <alignment horizontal="right"/>
    </xf>
    <xf numFmtId="0" fontId="13" fillId="0" borderId="31" xfId="57" applyFont="1" applyBorder="1" applyAlignment="1">
      <alignment horizontal="center"/>
      <protection/>
    </xf>
    <xf numFmtId="0" fontId="13" fillId="0" borderId="32" xfId="57" applyFont="1" applyBorder="1" applyAlignment="1">
      <alignment horizontal="center" vertical="center"/>
      <protection/>
    </xf>
    <xf numFmtId="0" fontId="13" fillId="0" borderId="33" xfId="57" applyFont="1" applyBorder="1" applyAlignment="1">
      <alignment horizontal="center" vertical="center" wrapText="1"/>
      <protection/>
    </xf>
    <xf numFmtId="0" fontId="13" fillId="0" borderId="34" xfId="57" applyFont="1" applyBorder="1" applyAlignment="1">
      <alignment horizontal="center" wrapText="1"/>
      <protection/>
    </xf>
    <xf numFmtId="0" fontId="13" fillId="0" borderId="35" xfId="57" applyFont="1" applyBorder="1" applyAlignment="1">
      <alignment horizontal="center"/>
      <protection/>
    </xf>
    <xf numFmtId="0" fontId="13" fillId="0" borderId="36" xfId="57" applyFont="1" applyBorder="1" applyAlignment="1">
      <alignment horizontal="center" wrapText="1"/>
      <protection/>
    </xf>
    <xf numFmtId="0" fontId="13" fillId="0" borderId="37" xfId="57" applyFont="1" applyBorder="1" applyAlignment="1">
      <alignment horizontal="center" vertical="center"/>
      <protection/>
    </xf>
    <xf numFmtId="0" fontId="13" fillId="0" borderId="38" xfId="57" applyFont="1" applyBorder="1" applyAlignment="1">
      <alignment horizontal="center" vertical="center"/>
      <protection/>
    </xf>
    <xf numFmtId="0" fontId="22" fillId="0" borderId="3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wrapText="1"/>
    </xf>
    <xf numFmtId="0" fontId="5" fillId="0" borderId="34" xfId="0" applyFont="1" applyBorder="1" applyAlignment="1">
      <alignment wrapText="1"/>
    </xf>
    <xf numFmtId="0" fontId="21" fillId="0" borderId="34" xfId="0" applyFont="1" applyBorder="1" applyAlignment="1">
      <alignment wrapText="1"/>
    </xf>
    <xf numFmtId="0" fontId="22" fillId="0" borderId="40" xfId="0" applyFont="1" applyBorder="1" applyAlignment="1">
      <alignment wrapText="1"/>
    </xf>
    <xf numFmtId="0" fontId="5" fillId="0" borderId="41" xfId="0" applyFont="1" applyBorder="1" applyAlignment="1">
      <alignment wrapText="1"/>
    </xf>
    <xf numFmtId="0" fontId="22" fillId="0" borderId="28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3" fontId="3" fillId="0" borderId="10" xfId="0" applyNumberFormat="1" applyFont="1" applyFill="1" applyBorder="1" applyAlignment="1">
      <alignment horizontal="right"/>
    </xf>
    <xf numFmtId="14" fontId="3" fillId="0" borderId="10" xfId="0" applyNumberFormat="1" applyFont="1" applyBorder="1" applyAlignment="1">
      <alignment horizontal="left" indent="4"/>
    </xf>
    <xf numFmtId="14" fontId="3" fillId="0" borderId="10" xfId="0" applyNumberFormat="1" applyFont="1" applyBorder="1" applyAlignment="1">
      <alignment/>
    </xf>
    <xf numFmtId="49" fontId="3" fillId="0" borderId="26" xfId="0" applyNumberFormat="1" applyFont="1" applyFill="1" applyBorder="1" applyAlignment="1">
      <alignment horizontal="center"/>
    </xf>
    <xf numFmtId="3" fontId="13" fillId="0" borderId="15" xfId="57" applyNumberFormat="1" applyFont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vertical="center"/>
    </xf>
    <xf numFmtId="0" fontId="11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 wrapText="1"/>
      <protection/>
    </xf>
    <xf numFmtId="41" fontId="11" fillId="0" borderId="10" xfId="57" applyNumberFormat="1" applyFont="1" applyBorder="1" applyAlignment="1">
      <alignment horizontal="center" vertical="center"/>
      <protection/>
    </xf>
    <xf numFmtId="41" fontId="11" fillId="0" borderId="19" xfId="57" applyNumberFormat="1" applyFont="1" applyBorder="1" applyAlignment="1">
      <alignment horizontal="center" vertical="center"/>
      <protection/>
    </xf>
    <xf numFmtId="0" fontId="11" fillId="0" borderId="42" xfId="57" applyFont="1" applyBorder="1" applyAlignment="1">
      <alignment horizontal="center" vertical="center"/>
      <protection/>
    </xf>
    <xf numFmtId="0" fontId="11" fillId="0" borderId="28" xfId="57" applyFont="1" applyBorder="1" applyAlignment="1">
      <alignment horizontal="center" vertical="center"/>
      <protection/>
    </xf>
    <xf numFmtId="0" fontId="11" fillId="0" borderId="39" xfId="57" applyFont="1" applyBorder="1" applyAlignment="1">
      <alignment vertical="center"/>
      <protection/>
    </xf>
    <xf numFmtId="0" fontId="11" fillId="0" borderId="39" xfId="57" applyFont="1" applyBorder="1" applyAlignment="1">
      <alignment horizontal="center" vertical="center"/>
      <protection/>
    </xf>
    <xf numFmtId="0" fontId="25" fillId="0" borderId="39" xfId="57" applyFont="1" applyBorder="1" applyAlignment="1">
      <alignment vertical="center"/>
      <protection/>
    </xf>
    <xf numFmtId="3" fontId="3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2" fillId="0" borderId="40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23" fillId="0" borderId="0" xfId="57" applyFont="1" applyAlignment="1">
      <alignment horizontal="center" vertical="center" wrapText="1"/>
      <protection/>
    </xf>
    <xf numFmtId="0" fontId="16" fillId="0" borderId="0" xfId="0" applyFont="1" applyAlignment="1">
      <alignment horizontal="center" vertical="center" wrapText="1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_2009.I.félév" xfId="57"/>
    <cellStyle name="Normal_KTRSZJ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232"/>
  <sheetViews>
    <sheetView tabSelected="1" view="pageLayout" zoomScale="87" zoomScaleNormal="85" zoomScaleSheetLayoutView="115" zoomScalePageLayoutView="87" workbookViewId="0" topLeftCell="A1">
      <selection activeCell="B22" sqref="B22"/>
    </sheetView>
  </sheetViews>
  <sheetFormatPr defaultColWidth="9.140625" defaultRowHeight="15"/>
  <cols>
    <col min="1" max="1" width="11.28125" style="80" bestFit="1" customWidth="1"/>
    <col min="2" max="2" width="86.140625" style="80" customWidth="1"/>
    <col min="3" max="3" width="9.140625" style="80" customWidth="1"/>
    <col min="4" max="6" width="17.28125" style="80" customWidth="1"/>
    <col min="7" max="16384" width="9.140625" style="80" customWidth="1"/>
  </cols>
  <sheetData>
    <row r="1" spans="1:4" ht="18.75" customHeight="1">
      <c r="A1" s="181" t="s">
        <v>1285</v>
      </c>
      <c r="B1" s="181"/>
      <c r="C1" s="181"/>
      <c r="D1" s="181"/>
    </row>
    <row r="3" spans="1:6" ht="18.75">
      <c r="A3" s="179" t="s">
        <v>1260</v>
      </c>
      <c r="B3" s="179"/>
      <c r="C3" s="179"/>
      <c r="D3" s="179"/>
      <c r="E3" s="85"/>
      <c r="F3" s="85"/>
    </row>
    <row r="4" spans="1:6" ht="20.25">
      <c r="A4" s="118"/>
      <c r="B4" s="84"/>
      <c r="C4" s="84"/>
      <c r="D4" s="117"/>
      <c r="E4" s="117"/>
      <c r="F4" s="117" t="s">
        <v>1283</v>
      </c>
    </row>
    <row r="5" spans="1:6" ht="15.75">
      <c r="A5" s="86" t="s">
        <v>1232</v>
      </c>
      <c r="B5" s="86" t="s">
        <v>1233</v>
      </c>
      <c r="C5" s="86" t="s">
        <v>1234</v>
      </c>
      <c r="D5" s="86" t="s">
        <v>1235</v>
      </c>
      <c r="E5" s="86" t="s">
        <v>1236</v>
      </c>
      <c r="F5" s="86" t="s">
        <v>1242</v>
      </c>
    </row>
    <row r="6" spans="1:6" ht="56.25">
      <c r="A6" s="87" t="s">
        <v>1241</v>
      </c>
      <c r="B6" s="87" t="s">
        <v>212</v>
      </c>
      <c r="C6" s="88" t="s">
        <v>213</v>
      </c>
      <c r="D6" s="88" t="s">
        <v>1286</v>
      </c>
      <c r="E6" s="167" t="s">
        <v>1487</v>
      </c>
      <c r="F6" s="88" t="s">
        <v>1488</v>
      </c>
    </row>
    <row r="7" spans="1:6" ht="18.75">
      <c r="A7" s="89">
        <v>1</v>
      </c>
      <c r="B7" s="5" t="s">
        <v>189</v>
      </c>
      <c r="C7" s="5" t="s">
        <v>226</v>
      </c>
      <c r="D7" s="90">
        <f>'3.Önkormányzat részletes b-k'!D8</f>
        <v>40111414</v>
      </c>
      <c r="E7" s="90">
        <v>9230388</v>
      </c>
      <c r="F7" s="90">
        <v>49341802</v>
      </c>
    </row>
    <row r="8" spans="1:6" ht="15.75">
      <c r="A8" s="91" t="s">
        <v>192</v>
      </c>
      <c r="B8" s="92" t="s">
        <v>191</v>
      </c>
      <c r="C8" s="93" t="s">
        <v>214</v>
      </c>
      <c r="D8" s="79">
        <f>'3.Önkormányzat részletes b-k'!D9</f>
        <v>30112390</v>
      </c>
      <c r="E8" s="79">
        <v>6537322</v>
      </c>
      <c r="F8" s="79">
        <v>36649712</v>
      </c>
    </row>
    <row r="9" spans="1:6" ht="15.75">
      <c r="A9" s="91" t="s">
        <v>193</v>
      </c>
      <c r="B9" s="94" t="s">
        <v>190</v>
      </c>
      <c r="C9" s="93" t="s">
        <v>215</v>
      </c>
      <c r="D9" s="79">
        <f>'3.Önkormányzat részletes b-k'!D10</f>
        <v>12174237</v>
      </c>
      <c r="E9" s="79">
        <v>1336341</v>
      </c>
      <c r="F9" s="79">
        <v>13510578</v>
      </c>
    </row>
    <row r="10" spans="1:6" ht="15.75">
      <c r="A10" s="91" t="s">
        <v>194</v>
      </c>
      <c r="B10" s="94" t="s">
        <v>199</v>
      </c>
      <c r="C10" s="93" t="s">
        <v>216</v>
      </c>
      <c r="D10" s="79">
        <f>'3.Önkormányzat részletes b-k'!D47</f>
        <v>0</v>
      </c>
      <c r="E10" s="79">
        <f>'3.Önkormányzat részletes b-k'!E47</f>
        <v>0</v>
      </c>
      <c r="F10" s="79">
        <f>'3.Önkormányzat részletes b-k'!F47</f>
        <v>0</v>
      </c>
    </row>
    <row r="11" spans="1:6" ht="15.75">
      <c r="A11" s="91" t="s">
        <v>195</v>
      </c>
      <c r="B11" s="94" t="s">
        <v>200</v>
      </c>
      <c r="C11" s="93" t="s">
        <v>217</v>
      </c>
      <c r="D11" s="79">
        <f>'3.Önkormányzat részletes b-k'!D48</f>
        <v>16424233</v>
      </c>
      <c r="E11" s="79">
        <v>0</v>
      </c>
      <c r="F11" s="79">
        <v>16424233</v>
      </c>
    </row>
    <row r="12" spans="1:6" ht="15.75">
      <c r="A12" s="91" t="s">
        <v>196</v>
      </c>
      <c r="B12" s="94" t="s">
        <v>201</v>
      </c>
      <c r="C12" s="93" t="s">
        <v>218</v>
      </c>
      <c r="D12" s="79">
        <f>'3.Önkormányzat részletes b-k'!D59</f>
        <v>1513920</v>
      </c>
      <c r="E12" s="79">
        <f>'3.Önkormányzat részletes b-k'!E59</f>
        <v>0</v>
      </c>
      <c r="F12" s="79">
        <f>'3.Önkormányzat részletes b-k'!F59</f>
        <v>1513920</v>
      </c>
    </row>
    <row r="13" spans="1:6" ht="15.75">
      <c r="A13" s="91" t="s">
        <v>197</v>
      </c>
      <c r="B13" s="94" t="s">
        <v>1306</v>
      </c>
      <c r="C13" s="93" t="s">
        <v>219</v>
      </c>
      <c r="D13" s="79">
        <f>'3.Önkormányzat részletes b-k'!D61</f>
        <v>0</v>
      </c>
      <c r="E13" s="79">
        <v>5200981</v>
      </c>
      <c r="F13" s="79">
        <v>5200981</v>
      </c>
    </row>
    <row r="14" spans="1:6" ht="15.75">
      <c r="A14" s="91" t="s">
        <v>198</v>
      </c>
      <c r="B14" s="94" t="s">
        <v>1307</v>
      </c>
      <c r="C14" s="93" t="s">
        <v>220</v>
      </c>
      <c r="D14" s="79">
        <f>'3.Önkormányzat részletes b-k'!D61</f>
        <v>0</v>
      </c>
      <c r="E14" s="79">
        <v>0</v>
      </c>
      <c r="F14" s="79">
        <v>0</v>
      </c>
    </row>
    <row r="15" spans="1:6" ht="15.75">
      <c r="A15" s="95" t="s">
        <v>207</v>
      </c>
      <c r="B15" s="92" t="s">
        <v>202</v>
      </c>
      <c r="C15" s="93" t="s">
        <v>221</v>
      </c>
      <c r="D15" s="79">
        <f>'3.Önkormányzat részletes b-k'!D65</f>
        <v>0</v>
      </c>
      <c r="E15" s="79">
        <f>'3.Önkormányzat részletes b-k'!E65</f>
        <v>0</v>
      </c>
      <c r="F15" s="79">
        <f>'3.Önkormányzat részletes b-k'!F65</f>
        <v>0</v>
      </c>
    </row>
    <row r="16" spans="1:6" ht="15.75">
      <c r="A16" s="95" t="s">
        <v>208</v>
      </c>
      <c r="B16" s="96" t="s">
        <v>203</v>
      </c>
      <c r="C16" s="93" t="s">
        <v>222</v>
      </c>
      <c r="D16" s="79">
        <f>'3.Önkormányzat részletes b-k'!D66</f>
        <v>0</v>
      </c>
      <c r="E16" s="79">
        <f>'3.Önkormányzat részletes b-k'!E66</f>
        <v>0</v>
      </c>
      <c r="F16" s="79">
        <f>'3.Önkormányzat részletes b-k'!F66</f>
        <v>0</v>
      </c>
    </row>
    <row r="17" spans="1:6" ht="15.75">
      <c r="A17" s="95" t="s">
        <v>209</v>
      </c>
      <c r="B17" s="96" t="s">
        <v>204</v>
      </c>
      <c r="C17" s="93" t="s">
        <v>223</v>
      </c>
      <c r="D17" s="79">
        <f>'3.Önkormányzat részletes b-k'!D67</f>
        <v>0</v>
      </c>
      <c r="E17" s="79">
        <f>'3.Önkormányzat részletes b-k'!E67</f>
        <v>0</v>
      </c>
      <c r="F17" s="79">
        <f>'3.Önkormányzat részletes b-k'!F67</f>
        <v>0</v>
      </c>
    </row>
    <row r="18" spans="1:6" ht="15.75">
      <c r="A18" s="95" t="s">
        <v>210</v>
      </c>
      <c r="B18" s="96" t="s">
        <v>205</v>
      </c>
      <c r="C18" s="93" t="s">
        <v>224</v>
      </c>
      <c r="D18" s="79">
        <f>'3.Önkormányzat részletes b-k'!D68</f>
        <v>0</v>
      </c>
      <c r="E18" s="79">
        <f>'3.Önkormányzat részletes b-k'!E68</f>
        <v>0</v>
      </c>
      <c r="F18" s="79">
        <f>'3.Önkormányzat részletes b-k'!F68</f>
        <v>0</v>
      </c>
    </row>
    <row r="19" spans="1:6" ht="15.75">
      <c r="A19" s="95" t="s">
        <v>211</v>
      </c>
      <c r="B19" s="96" t="s">
        <v>206</v>
      </c>
      <c r="C19" s="93" t="s">
        <v>225</v>
      </c>
      <c r="D19" s="79">
        <f>'3.Önkormányzat részletes b-k'!D69</f>
        <v>9999024</v>
      </c>
      <c r="E19" s="79">
        <v>2693066</v>
      </c>
      <c r="F19" s="79">
        <v>12692090</v>
      </c>
    </row>
    <row r="20" spans="1:6" ht="18.75">
      <c r="A20" s="87">
        <v>2</v>
      </c>
      <c r="B20" s="5" t="s">
        <v>239</v>
      </c>
      <c r="C20" s="5" t="s">
        <v>227</v>
      </c>
      <c r="D20" s="90">
        <f>'3.Önkormányzat részletes b-k'!D73</f>
        <v>0</v>
      </c>
      <c r="E20" s="90">
        <f>'3.Önkormányzat részletes b-k'!E73</f>
        <v>14252082</v>
      </c>
      <c r="F20" s="90">
        <f>'3.Önkormányzat részletes b-k'!F73</f>
        <v>14252082</v>
      </c>
    </row>
    <row r="21" spans="1:6" ht="15.75">
      <c r="A21" s="95" t="s">
        <v>233</v>
      </c>
      <c r="B21" s="93" t="s">
        <v>238</v>
      </c>
      <c r="C21" s="93" t="s">
        <v>228</v>
      </c>
      <c r="D21" s="79">
        <f>'3.Önkormányzat részletes b-k'!D74</f>
        <v>0</v>
      </c>
      <c r="E21" s="79">
        <f>'3.Önkormányzat részletes b-k'!E74</f>
        <v>0</v>
      </c>
      <c r="F21" s="79">
        <f>'3.Önkormányzat részletes b-k'!F74</f>
        <v>0</v>
      </c>
    </row>
    <row r="22" spans="1:6" ht="15.75">
      <c r="A22" s="95" t="s">
        <v>234</v>
      </c>
      <c r="B22" s="93" t="s">
        <v>240</v>
      </c>
      <c r="C22" s="93" t="s">
        <v>229</v>
      </c>
      <c r="D22" s="79">
        <f>'3.Önkormányzat részletes b-k'!D79</f>
        <v>0</v>
      </c>
      <c r="E22" s="79">
        <f>'3.Önkormányzat részletes b-k'!E79</f>
        <v>0</v>
      </c>
      <c r="F22" s="79">
        <f>'3.Önkormányzat részletes b-k'!F79</f>
        <v>0</v>
      </c>
    </row>
    <row r="23" spans="1:6" ht="15.75">
      <c r="A23" s="95" t="s">
        <v>235</v>
      </c>
      <c r="B23" s="93" t="s">
        <v>241</v>
      </c>
      <c r="C23" s="93" t="s">
        <v>230</v>
      </c>
      <c r="D23" s="79">
        <f>'3.Önkormányzat részletes b-k'!D80</f>
        <v>0</v>
      </c>
      <c r="E23" s="79">
        <f>'3.Önkormányzat részletes b-k'!E80</f>
        <v>0</v>
      </c>
      <c r="F23" s="79">
        <f>'3.Önkormányzat részletes b-k'!F80</f>
        <v>0</v>
      </c>
    </row>
    <row r="24" spans="1:6" ht="15.75">
      <c r="A24" s="95" t="s">
        <v>236</v>
      </c>
      <c r="B24" s="93" t="s">
        <v>242</v>
      </c>
      <c r="C24" s="93" t="s">
        <v>231</v>
      </c>
      <c r="D24" s="79">
        <f>'3.Önkormányzat részletes b-k'!D81</f>
        <v>0</v>
      </c>
      <c r="E24" s="79">
        <f>'3.Önkormányzat részletes b-k'!E81</f>
        <v>0</v>
      </c>
      <c r="F24" s="79">
        <f>'3.Önkormányzat részletes b-k'!F81</f>
        <v>0</v>
      </c>
    </row>
    <row r="25" spans="1:6" ht="15.75">
      <c r="A25" s="95" t="s">
        <v>237</v>
      </c>
      <c r="B25" s="93" t="s">
        <v>243</v>
      </c>
      <c r="C25" s="93" t="s">
        <v>232</v>
      </c>
      <c r="D25" s="79">
        <f>'3.Önkormányzat részletes b-k'!D82</f>
        <v>0</v>
      </c>
      <c r="E25" s="79">
        <f>'3.Önkormányzat részletes b-k'!E82</f>
        <v>14252082</v>
      </c>
      <c r="F25" s="79">
        <f>'3.Önkormányzat részletes b-k'!F82</f>
        <v>14252082</v>
      </c>
    </row>
    <row r="26" spans="1:6" ht="18.75">
      <c r="A26" s="87">
        <v>3</v>
      </c>
      <c r="B26" s="5" t="s">
        <v>271</v>
      </c>
      <c r="C26" s="5" t="s">
        <v>244</v>
      </c>
      <c r="D26" s="90">
        <f>'3.Önkormányzat részletes b-k'!D83</f>
        <v>32430000</v>
      </c>
      <c r="E26" s="90">
        <f>'3.Önkormányzat részletes b-k'!E83</f>
        <v>12940312</v>
      </c>
      <c r="F26" s="90">
        <v>45370312</v>
      </c>
    </row>
    <row r="27" spans="1:6" ht="15.75">
      <c r="A27" s="95" t="s">
        <v>258</v>
      </c>
      <c r="B27" s="96" t="s">
        <v>272</v>
      </c>
      <c r="C27" s="93" t="s">
        <v>245</v>
      </c>
      <c r="D27" s="79">
        <f>'3.Önkormányzat részletes b-k'!D84</f>
        <v>0</v>
      </c>
      <c r="E27" s="79">
        <f>'3.Önkormányzat részletes b-k'!E84</f>
        <v>0</v>
      </c>
      <c r="F27" s="79">
        <f>'3.Önkormányzat részletes b-k'!F84</f>
        <v>0</v>
      </c>
    </row>
    <row r="28" spans="1:6" ht="15.75">
      <c r="A28" s="95" t="s">
        <v>259</v>
      </c>
      <c r="B28" s="94" t="s">
        <v>273</v>
      </c>
      <c r="C28" s="93" t="s">
        <v>246</v>
      </c>
      <c r="D28" s="79">
        <f>'3.Önkormányzat részletes b-k'!D85</f>
        <v>0</v>
      </c>
      <c r="E28" s="79">
        <f>'3.Önkormányzat részletes b-k'!E85</f>
        <v>0</v>
      </c>
      <c r="F28" s="79">
        <f>'3.Önkormányzat részletes b-k'!F85</f>
        <v>0</v>
      </c>
    </row>
    <row r="29" spans="1:6" ht="15.75">
      <c r="A29" s="95" t="s">
        <v>260</v>
      </c>
      <c r="B29" s="94" t="s">
        <v>274</v>
      </c>
      <c r="C29" s="93" t="s">
        <v>247</v>
      </c>
      <c r="D29" s="79">
        <f>'3.Önkormányzat részletes b-k'!D86</f>
        <v>0</v>
      </c>
      <c r="E29" s="79">
        <f>'3.Önkormányzat részletes b-k'!E86</f>
        <v>0</v>
      </c>
      <c r="F29" s="79">
        <f>'3.Önkormányzat részletes b-k'!F86</f>
        <v>0</v>
      </c>
    </row>
    <row r="30" spans="1:6" ht="15.75">
      <c r="A30" s="95" t="s">
        <v>261</v>
      </c>
      <c r="B30" s="96" t="s">
        <v>275</v>
      </c>
      <c r="C30" s="93" t="s">
        <v>248</v>
      </c>
      <c r="D30" s="79">
        <f>'3.Önkormányzat részletes b-k'!D87</f>
        <v>0</v>
      </c>
      <c r="E30" s="79">
        <f>'3.Önkormányzat részletes b-k'!E87</f>
        <v>0</v>
      </c>
      <c r="F30" s="79">
        <f>'3.Önkormányzat részletes b-k'!F87</f>
        <v>0</v>
      </c>
    </row>
    <row r="31" spans="1:6" ht="15.75">
      <c r="A31" s="95" t="s">
        <v>262</v>
      </c>
      <c r="B31" s="96" t="s">
        <v>276</v>
      </c>
      <c r="C31" s="93" t="s">
        <v>249</v>
      </c>
      <c r="D31" s="79">
        <f>'3.Önkormányzat részletes b-k'!D88</f>
        <v>0</v>
      </c>
      <c r="E31" s="79">
        <f>'3.Önkormányzat részletes b-k'!E88</f>
        <v>0</v>
      </c>
      <c r="F31" s="79">
        <f>'3.Önkormányzat részletes b-k'!F88</f>
        <v>0</v>
      </c>
    </row>
    <row r="32" spans="1:6" ht="15.75">
      <c r="A32" s="95" t="s">
        <v>263</v>
      </c>
      <c r="B32" s="96" t="s">
        <v>279</v>
      </c>
      <c r="C32" s="93" t="s">
        <v>250</v>
      </c>
      <c r="D32" s="79">
        <f>'3.Önkormányzat részletes b-k'!D89</f>
        <v>6000000</v>
      </c>
      <c r="E32" s="79">
        <v>1948566</v>
      </c>
      <c r="F32" s="79">
        <v>7948566</v>
      </c>
    </row>
    <row r="33" spans="1:6" ht="15.75">
      <c r="A33" s="95" t="s">
        <v>264</v>
      </c>
      <c r="B33" s="96" t="s">
        <v>277</v>
      </c>
      <c r="C33" s="93" t="s">
        <v>251</v>
      </c>
      <c r="D33" s="79">
        <f>'3.Önkormányzat részletes b-k'!D93</f>
        <v>26070000</v>
      </c>
      <c r="E33" s="79">
        <v>10228463</v>
      </c>
      <c r="F33" s="79">
        <v>36298463</v>
      </c>
    </row>
    <row r="34" spans="1:6" ht="15.75">
      <c r="A34" s="95" t="s">
        <v>265</v>
      </c>
      <c r="B34" s="94" t="s">
        <v>278</v>
      </c>
      <c r="C34" s="93" t="s">
        <v>252</v>
      </c>
      <c r="D34" s="79">
        <f>'3.Önkormányzat részletes b-k'!D94</f>
        <v>21500000</v>
      </c>
      <c r="E34" s="79">
        <v>4978463</v>
      </c>
      <c r="F34" s="79">
        <v>26478463</v>
      </c>
    </row>
    <row r="35" spans="1:6" ht="15.75">
      <c r="A35" s="95" t="s">
        <v>266</v>
      </c>
      <c r="B35" s="94" t="s">
        <v>280</v>
      </c>
      <c r="C35" s="93" t="s">
        <v>253</v>
      </c>
      <c r="D35" s="79">
        <f>'3.Önkormányzat részletes b-k'!D101</f>
        <v>0</v>
      </c>
      <c r="E35" s="79">
        <f>'3.Önkormányzat részletes b-k'!E101</f>
        <v>0</v>
      </c>
      <c r="F35" s="79">
        <f>'3.Önkormányzat részletes b-k'!F101</f>
        <v>0</v>
      </c>
    </row>
    <row r="36" spans="1:6" ht="15.75">
      <c r="A36" s="95" t="s">
        <v>267</v>
      </c>
      <c r="B36" s="94" t="s">
        <v>281</v>
      </c>
      <c r="C36" s="93" t="s">
        <v>254</v>
      </c>
      <c r="D36" s="79">
        <f>'3.Önkormányzat részletes b-k'!D102</f>
        <v>0</v>
      </c>
      <c r="E36" s="79">
        <f>'3.Önkormányzat részletes b-k'!E102</f>
        <v>0</v>
      </c>
      <c r="F36" s="79">
        <f>'3.Önkormányzat részletes b-k'!F102</f>
        <v>0</v>
      </c>
    </row>
    <row r="37" spans="1:6" ht="15.75">
      <c r="A37" s="95" t="s">
        <v>268</v>
      </c>
      <c r="B37" s="94" t="s">
        <v>282</v>
      </c>
      <c r="C37" s="93" t="s">
        <v>255</v>
      </c>
      <c r="D37" s="79">
        <f>'3.Önkormányzat részletes b-k'!D103</f>
        <v>4000000</v>
      </c>
      <c r="E37" s="79">
        <v>5000000</v>
      </c>
      <c r="F37" s="79">
        <v>9000000</v>
      </c>
    </row>
    <row r="38" spans="1:6" ht="15.75">
      <c r="A38" s="95" t="s">
        <v>269</v>
      </c>
      <c r="B38" s="94" t="s">
        <v>283</v>
      </c>
      <c r="C38" s="93" t="s">
        <v>256</v>
      </c>
      <c r="D38" s="79">
        <f>'3.Önkormányzat részletes b-k'!D107</f>
        <v>570000</v>
      </c>
      <c r="E38" s="79">
        <v>250000</v>
      </c>
      <c r="F38" s="79">
        <v>820000</v>
      </c>
    </row>
    <row r="39" spans="1:6" ht="15.75">
      <c r="A39" s="95" t="s">
        <v>270</v>
      </c>
      <c r="B39" s="96" t="s">
        <v>284</v>
      </c>
      <c r="C39" s="93" t="s">
        <v>257</v>
      </c>
      <c r="D39" s="79">
        <f>'3.Önkormányzat részletes b-k'!D108</f>
        <v>360000</v>
      </c>
      <c r="E39" s="79">
        <v>763283</v>
      </c>
      <c r="F39" s="79">
        <v>1123283</v>
      </c>
    </row>
    <row r="40" spans="1:6" ht="18.75">
      <c r="A40" s="87">
        <v>4</v>
      </c>
      <c r="B40" s="5" t="s">
        <v>320</v>
      </c>
      <c r="C40" s="5" t="s">
        <v>285</v>
      </c>
      <c r="D40" s="90">
        <f>'3.Önkormányzat részletes b-k'!D120</f>
        <v>19908495.51</v>
      </c>
      <c r="E40" s="90">
        <v>5416971</v>
      </c>
      <c r="F40" s="90">
        <v>25325467</v>
      </c>
    </row>
    <row r="41" spans="1:6" ht="15.75">
      <c r="A41" s="95" t="s">
        <v>310</v>
      </c>
      <c r="B41" s="93" t="s">
        <v>321</v>
      </c>
      <c r="C41" s="93" t="s">
        <v>286</v>
      </c>
      <c r="D41" s="79">
        <f>'3.Önkormányzat részletes b-k'!D121</f>
        <v>0</v>
      </c>
      <c r="E41" s="79">
        <f>'3.Önkormányzat részletes b-k'!E121</f>
        <v>0</v>
      </c>
      <c r="F41" s="79">
        <f>'3.Önkormányzat részletes b-k'!F121</f>
        <v>0</v>
      </c>
    </row>
    <row r="42" spans="1:6" ht="15.75">
      <c r="A42" s="95" t="s">
        <v>311</v>
      </c>
      <c r="B42" s="93" t="s">
        <v>322</v>
      </c>
      <c r="C42" s="93" t="s">
        <v>287</v>
      </c>
      <c r="D42" s="79">
        <f>'3.Önkormányzat részletes b-k'!D122</f>
        <v>6200000</v>
      </c>
      <c r="E42" s="79">
        <f>'3.Önkormányzat részletes b-k'!E122</f>
        <v>0</v>
      </c>
      <c r="F42" s="79">
        <f>'3.Önkormányzat részletes b-k'!F122</f>
        <v>6200000</v>
      </c>
    </row>
    <row r="43" spans="1:6" ht="15.75">
      <c r="A43" s="95" t="s">
        <v>312</v>
      </c>
      <c r="B43" s="97" t="s">
        <v>323</v>
      </c>
      <c r="C43" s="93" t="s">
        <v>288</v>
      </c>
      <c r="D43" s="79">
        <f>'3.Önkormányzat részletes b-k'!D131</f>
        <v>700000</v>
      </c>
      <c r="E43" s="79">
        <v>1079383</v>
      </c>
      <c r="F43" s="79">
        <v>1779383</v>
      </c>
    </row>
    <row r="44" spans="1:6" ht="15.75">
      <c r="A44" s="95" t="s">
        <v>313</v>
      </c>
      <c r="B44" s="93" t="s">
        <v>324</v>
      </c>
      <c r="C44" s="93" t="s">
        <v>289</v>
      </c>
      <c r="D44" s="79">
        <f>'3.Önkormányzat részletes b-k'!D134</f>
        <v>2100000</v>
      </c>
      <c r="E44" s="79">
        <f>'3.Önkormányzat részletes b-k'!E134</f>
        <v>0</v>
      </c>
      <c r="F44" s="79">
        <f>'3.Önkormányzat részletes b-k'!F134</f>
        <v>2100000</v>
      </c>
    </row>
    <row r="45" spans="1:6" ht="15.75">
      <c r="A45" s="95" t="s">
        <v>314</v>
      </c>
      <c r="B45" s="93" t="s">
        <v>325</v>
      </c>
      <c r="C45" s="93" t="s">
        <v>290</v>
      </c>
      <c r="D45" s="79">
        <f>'3.Önkormányzat részletes b-k'!D139</f>
        <v>3300000</v>
      </c>
      <c r="E45" s="79">
        <v>3830789</v>
      </c>
      <c r="F45" s="79">
        <v>7130789</v>
      </c>
    </row>
    <row r="46" spans="1:6" ht="15.75">
      <c r="A46" s="95" t="s">
        <v>315</v>
      </c>
      <c r="B46" s="94" t="s">
        <v>326</v>
      </c>
      <c r="C46" s="93" t="s">
        <v>291</v>
      </c>
      <c r="D46" s="79">
        <f>'3.Önkormányzat részletes b-k'!D143</f>
        <v>2754000</v>
      </c>
      <c r="E46" s="79">
        <v>479031</v>
      </c>
      <c r="F46" s="79">
        <v>3233031</v>
      </c>
    </row>
    <row r="47" spans="1:6" ht="15.75">
      <c r="A47" s="95" t="s">
        <v>316</v>
      </c>
      <c r="B47" s="93" t="s">
        <v>327</v>
      </c>
      <c r="C47" s="93" t="s">
        <v>292</v>
      </c>
      <c r="D47" s="79">
        <f>'3.Önkormányzat részletes b-k'!D146</f>
        <v>4854495.510000001</v>
      </c>
      <c r="E47" s="79">
        <f>'3.Önkormányzat részletes b-k'!E146</f>
        <v>0</v>
      </c>
      <c r="F47" s="79">
        <f>'3.Önkormányzat részletes b-k'!F146</f>
        <v>4854496</v>
      </c>
    </row>
    <row r="48" spans="1:6" ht="15.75">
      <c r="A48" s="95" t="s">
        <v>317</v>
      </c>
      <c r="B48" s="93" t="s">
        <v>328</v>
      </c>
      <c r="C48" s="93" t="s">
        <v>293</v>
      </c>
      <c r="D48" s="79">
        <f>'3.Önkormányzat részletes b-k'!D147</f>
        <v>0</v>
      </c>
      <c r="E48" s="79">
        <v>27768</v>
      </c>
      <c r="F48" s="79">
        <v>27768</v>
      </c>
    </row>
    <row r="49" spans="1:6" ht="15.75">
      <c r="A49" s="95" t="s">
        <v>318</v>
      </c>
      <c r="B49" s="93" t="s">
        <v>329</v>
      </c>
      <c r="C49" s="93" t="s">
        <v>294</v>
      </c>
      <c r="D49" s="79">
        <f>'3.Önkormányzat részletes b-k'!D150</f>
        <v>0</v>
      </c>
      <c r="E49" s="79">
        <f>'3.Önkormányzat részletes b-k'!E150</f>
        <v>0</v>
      </c>
      <c r="F49" s="79"/>
    </row>
    <row r="50" spans="1:6" ht="15.75">
      <c r="A50" s="95" t="s">
        <v>319</v>
      </c>
      <c r="B50" s="93" t="s">
        <v>1342</v>
      </c>
      <c r="C50" s="93" t="s">
        <v>295</v>
      </c>
      <c r="D50" s="79">
        <f>'3.Önkormányzat részletes b-k'!D151</f>
        <v>0</v>
      </c>
      <c r="E50" s="79">
        <f>'3.Önkormányzat részletes b-k'!E151</f>
        <v>0</v>
      </c>
      <c r="F50" s="79">
        <f>'3.Önkormányzat részletes b-k'!F151</f>
        <v>0</v>
      </c>
    </row>
    <row r="51" spans="1:6" ht="15.75">
      <c r="A51" s="95" t="s">
        <v>1341</v>
      </c>
      <c r="B51" s="93" t="s">
        <v>330</v>
      </c>
      <c r="C51" s="93" t="s">
        <v>1340</v>
      </c>
      <c r="D51" s="79">
        <f>'3.Önkormányzat részletes b-k'!D152</f>
        <v>0</v>
      </c>
      <c r="E51" s="79">
        <f>'3.Önkormányzat részletes b-k'!E152</f>
        <v>0</v>
      </c>
      <c r="F51" s="79">
        <f>'3.Önkormányzat részletes b-k'!F152</f>
        <v>0</v>
      </c>
    </row>
    <row r="52" spans="1:6" ht="18.75">
      <c r="A52" s="98" t="s">
        <v>331</v>
      </c>
      <c r="B52" s="5" t="s">
        <v>345</v>
      </c>
      <c r="C52" s="5" t="s">
        <v>296</v>
      </c>
      <c r="D52" s="90">
        <f>'3.Önkormányzat részletes b-k'!D153</f>
        <v>0</v>
      </c>
      <c r="E52" s="90">
        <f>'3.Önkormányzat részletes b-k'!E153</f>
        <v>0</v>
      </c>
      <c r="F52" s="90">
        <f>'3.Önkormányzat részletes b-k'!F153</f>
        <v>0</v>
      </c>
    </row>
    <row r="53" spans="1:6" ht="15.75">
      <c r="A53" s="95" t="s">
        <v>332</v>
      </c>
      <c r="B53" s="93" t="s">
        <v>346</v>
      </c>
      <c r="C53" s="93" t="s">
        <v>297</v>
      </c>
      <c r="D53" s="79">
        <f>'3.Önkormányzat részletes b-k'!D154</f>
        <v>0</v>
      </c>
      <c r="E53" s="79">
        <f>'3.Önkormányzat részletes b-k'!E154</f>
        <v>0</v>
      </c>
      <c r="F53" s="79">
        <f>'3.Önkormányzat részletes b-k'!F154</f>
        <v>0</v>
      </c>
    </row>
    <row r="54" spans="1:6" ht="15.75">
      <c r="A54" s="95" t="s">
        <v>333</v>
      </c>
      <c r="B54" s="93" t="s">
        <v>347</v>
      </c>
      <c r="C54" s="93" t="s">
        <v>298</v>
      </c>
      <c r="D54" s="79">
        <f>'3.Önkormányzat részletes b-k'!D155</f>
        <v>0</v>
      </c>
      <c r="E54" s="79">
        <f>'3.Önkormányzat részletes b-k'!E155</f>
        <v>0</v>
      </c>
      <c r="F54" s="79">
        <f>'3.Önkormányzat részletes b-k'!F155</f>
        <v>0</v>
      </c>
    </row>
    <row r="55" spans="1:6" ht="15.75">
      <c r="A55" s="95" t="s">
        <v>334</v>
      </c>
      <c r="B55" s="93" t="s">
        <v>348</v>
      </c>
      <c r="C55" s="93" t="s">
        <v>299</v>
      </c>
      <c r="D55" s="79">
        <f>'3.Önkormányzat részletes b-k'!D156</f>
        <v>0</v>
      </c>
      <c r="E55" s="79">
        <f>'3.Önkormányzat részletes b-k'!E156</f>
        <v>0</v>
      </c>
      <c r="F55" s="79">
        <f>'3.Önkormányzat részletes b-k'!F156</f>
        <v>0</v>
      </c>
    </row>
    <row r="56" spans="1:6" ht="15.75">
      <c r="A56" s="95" t="s">
        <v>335</v>
      </c>
      <c r="B56" s="93" t="s">
        <v>349</v>
      </c>
      <c r="C56" s="93" t="s">
        <v>300</v>
      </c>
      <c r="D56" s="79">
        <f>'3.Önkormányzat részletes b-k'!D157</f>
        <v>0</v>
      </c>
      <c r="E56" s="79">
        <f>'3.Önkormányzat részletes b-k'!E157</f>
        <v>0</v>
      </c>
      <c r="F56" s="79">
        <f>'3.Önkormányzat részletes b-k'!F157</f>
        <v>0</v>
      </c>
    </row>
    <row r="57" spans="1:6" ht="15.75">
      <c r="A57" s="95" t="s">
        <v>336</v>
      </c>
      <c r="B57" s="93" t="s">
        <v>350</v>
      </c>
      <c r="C57" s="93" t="s">
        <v>301</v>
      </c>
      <c r="D57" s="79">
        <f>'3.Önkormányzat részletes b-k'!D158</f>
        <v>0</v>
      </c>
      <c r="E57" s="79">
        <f>'3.Önkormányzat részletes b-k'!E158</f>
        <v>0</v>
      </c>
      <c r="F57" s="79">
        <f>'3.Önkormányzat részletes b-k'!F158</f>
        <v>0</v>
      </c>
    </row>
    <row r="58" spans="1:6" ht="18.75">
      <c r="A58" s="98" t="s">
        <v>337</v>
      </c>
      <c r="B58" s="5" t="s">
        <v>351</v>
      </c>
      <c r="C58" s="5" t="s">
        <v>302</v>
      </c>
      <c r="D58" s="90">
        <f>'3.Önkormányzat részletes b-k'!D159</f>
        <v>0</v>
      </c>
      <c r="E58" s="90">
        <f>'3.Önkormányzat részletes b-k'!E159</f>
        <v>64310</v>
      </c>
      <c r="F58" s="90">
        <f>'3.Önkormányzat részletes b-k'!F159</f>
        <v>64310</v>
      </c>
    </row>
    <row r="59" spans="1:6" ht="15.75">
      <c r="A59" s="95" t="s">
        <v>338</v>
      </c>
      <c r="B59" s="93" t="s">
        <v>352</v>
      </c>
      <c r="C59" s="93" t="s">
        <v>303</v>
      </c>
      <c r="D59" s="79">
        <f>'3.Önkormányzat részletes b-k'!D160</f>
        <v>0</v>
      </c>
      <c r="E59" s="79">
        <f>'3.Önkormányzat részletes b-k'!E160</f>
        <v>0</v>
      </c>
      <c r="F59" s="79">
        <f>'3.Önkormányzat részletes b-k'!F160</f>
        <v>0</v>
      </c>
    </row>
    <row r="60" spans="1:6" ht="15.75">
      <c r="A60" s="95" t="s">
        <v>339</v>
      </c>
      <c r="B60" s="93" t="s">
        <v>1357</v>
      </c>
      <c r="C60" s="93" t="s">
        <v>304</v>
      </c>
      <c r="D60" s="79">
        <f>'3.Önkormányzat részletes b-k'!D161</f>
        <v>0</v>
      </c>
      <c r="E60" s="79">
        <f>'3.Önkormányzat részletes b-k'!E161</f>
        <v>0</v>
      </c>
      <c r="F60" s="79">
        <f>'3.Önkormányzat részletes b-k'!F161</f>
        <v>0</v>
      </c>
    </row>
    <row r="61" spans="1:6" ht="15.75">
      <c r="A61" s="95" t="s">
        <v>340</v>
      </c>
      <c r="B61" s="93" t="s">
        <v>1358</v>
      </c>
      <c r="C61" s="93" t="s">
        <v>305</v>
      </c>
      <c r="D61" s="79">
        <f>'3.Önkormányzat részletes b-k'!D162</f>
        <v>0</v>
      </c>
      <c r="E61" s="79">
        <f>'3.Önkormányzat részletes b-k'!E162</f>
        <v>0</v>
      </c>
      <c r="F61" s="79">
        <f>'3.Önkormányzat részletes b-k'!F162</f>
        <v>0</v>
      </c>
    </row>
    <row r="62" spans="1:6" ht="15.75">
      <c r="A62" s="95" t="s">
        <v>638</v>
      </c>
      <c r="B62" s="93" t="s">
        <v>1359</v>
      </c>
      <c r="C62" s="93" t="s">
        <v>1345</v>
      </c>
      <c r="D62" s="79">
        <f>'3.Önkormányzat részletes b-k'!D163</f>
        <v>0</v>
      </c>
      <c r="E62" s="79">
        <f>'3.Önkormányzat részletes b-k'!E163</f>
        <v>0</v>
      </c>
      <c r="F62" s="79">
        <f>'3.Önkormányzat részletes b-k'!F163</f>
        <v>0</v>
      </c>
    </row>
    <row r="63" spans="1:6" ht="15.75">
      <c r="A63" s="95" t="s">
        <v>639</v>
      </c>
      <c r="B63" s="93" t="s">
        <v>353</v>
      </c>
      <c r="C63" s="93" t="s">
        <v>1353</v>
      </c>
      <c r="D63" s="79">
        <f>'3.Önkormányzat részletes b-k'!D169</f>
        <v>0</v>
      </c>
      <c r="E63" s="79">
        <f>'3.Önkormányzat részletes b-k'!E169</f>
        <v>64310</v>
      </c>
      <c r="F63" s="79">
        <f>'3.Önkormányzat részletes b-k'!F169</f>
        <v>64310</v>
      </c>
    </row>
    <row r="64" spans="1:6" ht="18.75">
      <c r="A64" s="98" t="s">
        <v>341</v>
      </c>
      <c r="B64" s="5" t="s">
        <v>354</v>
      </c>
      <c r="C64" s="5" t="s">
        <v>306</v>
      </c>
      <c r="D64" s="90">
        <f>'3.Önkormányzat részletes b-k'!D175</f>
        <v>1000000</v>
      </c>
      <c r="E64" s="90">
        <f>'3.Önkormányzat részletes b-k'!E175</f>
        <v>445613</v>
      </c>
      <c r="F64" s="90">
        <f>'3.Önkormányzat részletes b-k'!F175</f>
        <v>1445613</v>
      </c>
    </row>
    <row r="65" spans="1:6" ht="15.75">
      <c r="A65" s="95" t="s">
        <v>344</v>
      </c>
      <c r="B65" s="93" t="s">
        <v>355</v>
      </c>
      <c r="C65" s="93" t="s">
        <v>307</v>
      </c>
      <c r="D65" s="79">
        <f>'3.Önkormányzat részletes b-k'!D176</f>
        <v>0</v>
      </c>
      <c r="E65" s="79">
        <f>'3.Önkormányzat részletes b-k'!E176</f>
        <v>0</v>
      </c>
      <c r="F65" s="79">
        <f>'3.Önkormányzat részletes b-k'!F176</f>
        <v>0</v>
      </c>
    </row>
    <row r="66" spans="1:6" ht="15.75">
      <c r="A66" s="95" t="s">
        <v>342</v>
      </c>
      <c r="B66" s="93" t="s">
        <v>1377</v>
      </c>
      <c r="C66" s="93" t="s">
        <v>308</v>
      </c>
      <c r="D66" s="79">
        <f>'3.Önkormányzat részletes b-k'!D177</f>
        <v>0</v>
      </c>
      <c r="E66" s="79">
        <f>'3.Önkormányzat részletes b-k'!E177</f>
        <v>0</v>
      </c>
      <c r="F66" s="79">
        <f>'3.Önkormányzat részletes b-k'!F177</f>
        <v>0</v>
      </c>
    </row>
    <row r="67" spans="1:6" ht="15.75">
      <c r="A67" s="95" t="s">
        <v>343</v>
      </c>
      <c r="B67" s="93" t="s">
        <v>1378</v>
      </c>
      <c r="C67" s="93" t="s">
        <v>309</v>
      </c>
      <c r="D67" s="79">
        <f>'3.Önkormányzat részletes b-k'!D178</f>
        <v>0</v>
      </c>
      <c r="E67" s="79">
        <f>'3.Önkormányzat részletes b-k'!E178</f>
        <v>0</v>
      </c>
      <c r="F67" s="79">
        <f>'3.Önkormányzat részletes b-k'!F178</f>
        <v>0</v>
      </c>
    </row>
    <row r="68" spans="1:6" ht="15.75">
      <c r="A68" s="95" t="s">
        <v>642</v>
      </c>
      <c r="B68" s="93" t="s">
        <v>356</v>
      </c>
      <c r="C68" s="93" t="s">
        <v>1364</v>
      </c>
      <c r="D68" s="79">
        <f>'3.Önkormányzat részletes b-k'!D177</f>
        <v>0</v>
      </c>
      <c r="E68" s="79">
        <f>'3.Önkormányzat részletes b-k'!E179</f>
        <v>445613</v>
      </c>
      <c r="F68" s="79">
        <v>445613</v>
      </c>
    </row>
    <row r="69" spans="1:6" ht="15.75">
      <c r="A69" s="95" t="s">
        <v>1379</v>
      </c>
      <c r="B69" s="93" t="s">
        <v>357</v>
      </c>
      <c r="C69" s="93" t="s">
        <v>1365</v>
      </c>
      <c r="D69" s="79">
        <f>'3.Önkormányzat részletes b-k'!D185</f>
        <v>1000000</v>
      </c>
      <c r="E69" s="79">
        <f>'3.Önkormányzat részletes b-k'!E185</f>
        <v>0</v>
      </c>
      <c r="F69" s="79">
        <f>'3.Önkormányzat részletes b-k'!F185</f>
        <v>1000000</v>
      </c>
    </row>
    <row r="70" spans="1:6" ht="18.75">
      <c r="A70" s="98" t="s">
        <v>384</v>
      </c>
      <c r="B70" s="5" t="s">
        <v>359</v>
      </c>
      <c r="C70" s="5" t="s">
        <v>358</v>
      </c>
      <c r="D70" s="90">
        <f>SUM(D40,D52,D58,D64,D7,D20,D26)</f>
        <v>93449909.51</v>
      </c>
      <c r="E70" s="90">
        <v>42349676</v>
      </c>
      <c r="F70" s="90">
        <f>SUM(F40,F52,F58,F64,F7,F20,F26)</f>
        <v>135799586</v>
      </c>
    </row>
    <row r="71" spans="1:6" ht="18.75">
      <c r="A71" s="98" t="s">
        <v>394</v>
      </c>
      <c r="B71" s="99" t="s">
        <v>400</v>
      </c>
      <c r="C71" s="5" t="s">
        <v>360</v>
      </c>
      <c r="D71" s="90">
        <f>SUM(D72,D76,D81,D84,D85,D86,D87,D88)</f>
        <v>11455631</v>
      </c>
      <c r="E71" s="90">
        <f>SUM(E72,E76,E81,E84,E85,E86,E87,E88)</f>
        <v>2994114</v>
      </c>
      <c r="F71" s="90">
        <f>SUM(F72,F76,F81,F84,F85,F86,F87,F88)</f>
        <v>14449745</v>
      </c>
    </row>
    <row r="72" spans="1:6" ht="15.75">
      <c r="A72" s="95" t="s">
        <v>396</v>
      </c>
      <c r="B72" s="94" t="s">
        <v>401</v>
      </c>
      <c r="C72" s="93" t="s">
        <v>361</v>
      </c>
      <c r="D72" s="79">
        <f>SUM(D73:D75)</f>
        <v>0</v>
      </c>
      <c r="E72" s="79">
        <f>SUM(E73:E75)</f>
        <v>0</v>
      </c>
      <c r="F72" s="79">
        <f>SUM(F73:F75)</f>
        <v>0</v>
      </c>
    </row>
    <row r="73" spans="1:6" ht="15.75">
      <c r="A73" s="95" t="s">
        <v>668</v>
      </c>
      <c r="B73" s="94" t="s">
        <v>402</v>
      </c>
      <c r="C73" s="93" t="s">
        <v>362</v>
      </c>
      <c r="D73" s="79">
        <f>'3.Önkormányzat részletes b-k'!D195</f>
        <v>0</v>
      </c>
      <c r="E73" s="79">
        <f>'3.Önkormányzat részletes b-k'!E195</f>
        <v>0</v>
      </c>
      <c r="F73" s="79">
        <f>'3.Önkormányzat részletes b-k'!F195</f>
        <v>0</v>
      </c>
    </row>
    <row r="74" spans="1:6" ht="15.75">
      <c r="A74" s="95" t="s">
        <v>669</v>
      </c>
      <c r="B74" s="94" t="s">
        <v>403</v>
      </c>
      <c r="C74" s="93" t="s">
        <v>363</v>
      </c>
      <c r="D74" s="79">
        <f>'3.Önkormányzat részletes b-k'!D196</f>
        <v>0</v>
      </c>
      <c r="E74" s="79">
        <f>'3.Önkormányzat részletes b-k'!E196</f>
        <v>0</v>
      </c>
      <c r="F74" s="79">
        <f>'3.Önkormányzat részletes b-k'!F196</f>
        <v>0</v>
      </c>
    </row>
    <row r="75" spans="1:6" ht="15.75">
      <c r="A75" s="95" t="s">
        <v>670</v>
      </c>
      <c r="B75" s="94" t="s">
        <v>404</v>
      </c>
      <c r="C75" s="93" t="s">
        <v>364</v>
      </c>
      <c r="D75" s="79">
        <f>'3.Önkormányzat részletes b-k'!D197</f>
        <v>0</v>
      </c>
      <c r="E75" s="79">
        <f>'3.Önkormányzat részletes b-k'!E197</f>
        <v>0</v>
      </c>
      <c r="F75" s="79">
        <f>'3.Önkormányzat részletes b-k'!F197</f>
        <v>0</v>
      </c>
    </row>
    <row r="76" spans="1:6" ht="15.75">
      <c r="A76" s="95" t="s">
        <v>397</v>
      </c>
      <c r="B76" s="100" t="s">
        <v>405</v>
      </c>
      <c r="C76" s="93" t="s">
        <v>365</v>
      </c>
      <c r="D76" s="79">
        <f>SUM(D77:D80)</f>
        <v>0</v>
      </c>
      <c r="E76" s="79">
        <f>SUM(E77:E80)</f>
        <v>50000</v>
      </c>
      <c r="F76" s="79">
        <f>SUM(F77:F80)</f>
        <v>50000</v>
      </c>
    </row>
    <row r="77" spans="1:6" ht="15.75">
      <c r="A77" s="95" t="s">
        <v>671</v>
      </c>
      <c r="B77" s="94" t="s">
        <v>406</v>
      </c>
      <c r="C77" s="93" t="s">
        <v>366</v>
      </c>
      <c r="D77" s="79">
        <f>'3.Önkormányzat részletes b-k'!D201</f>
        <v>0</v>
      </c>
      <c r="E77" s="79">
        <f>'3.Önkormányzat részletes b-k'!E201</f>
        <v>0</v>
      </c>
      <c r="F77" s="79">
        <f>'3.Önkormányzat részletes b-k'!F201</f>
        <v>0</v>
      </c>
    </row>
    <row r="78" spans="1:6" ht="15.75">
      <c r="A78" s="95" t="s">
        <v>387</v>
      </c>
      <c r="B78" s="94" t="s">
        <v>407</v>
      </c>
      <c r="C78" s="93" t="s">
        <v>367</v>
      </c>
      <c r="D78" s="79">
        <f>'3.Önkormányzat részletes b-k'!D202</f>
        <v>0</v>
      </c>
      <c r="E78" s="79">
        <f>'3.Önkormányzat részletes b-k'!E202</f>
        <v>0</v>
      </c>
      <c r="F78" s="79">
        <f>'3.Önkormányzat részletes b-k'!F202</f>
        <v>0</v>
      </c>
    </row>
    <row r="79" spans="1:6" ht="15.75">
      <c r="A79" s="95" t="s">
        <v>672</v>
      </c>
      <c r="B79" s="94" t="s">
        <v>408</v>
      </c>
      <c r="C79" s="93" t="s">
        <v>368</v>
      </c>
      <c r="D79" s="79">
        <f>'3.Önkormányzat részletes b-k'!D203</f>
        <v>0</v>
      </c>
      <c r="E79" s="79">
        <f>'3.Önkormányzat részletes b-k'!E203</f>
        <v>50000</v>
      </c>
      <c r="F79" s="79">
        <f>'3.Önkormányzat részletes b-k'!F203</f>
        <v>50000</v>
      </c>
    </row>
    <row r="80" spans="1:6" ht="15.75">
      <c r="A80" s="95" t="s">
        <v>673</v>
      </c>
      <c r="B80" s="94" t="s">
        <v>409</v>
      </c>
      <c r="C80" s="93" t="s">
        <v>369</v>
      </c>
      <c r="D80" s="79">
        <f>'3.Önkormányzat részletes b-k'!D204</f>
        <v>0</v>
      </c>
      <c r="E80" s="79">
        <f>'3.Önkormányzat részletes b-k'!E204</f>
        <v>0</v>
      </c>
      <c r="F80" s="79">
        <f>'3.Önkormányzat részletes b-k'!F204</f>
        <v>0</v>
      </c>
    </row>
    <row r="81" spans="1:6" ht="15.75">
      <c r="A81" s="95" t="s">
        <v>398</v>
      </c>
      <c r="B81" s="94" t="s">
        <v>410</v>
      </c>
      <c r="C81" s="93" t="s">
        <v>370</v>
      </c>
      <c r="D81" s="79">
        <f>SUM(D82:D83)</f>
        <v>11455631</v>
      </c>
      <c r="E81" s="79">
        <f>SUM(E82:E83)</f>
        <v>2944114</v>
      </c>
      <c r="F81" s="79">
        <v>14399745</v>
      </c>
    </row>
    <row r="82" spans="1:6" ht="15.75">
      <c r="A82" s="95" t="s">
        <v>1258</v>
      </c>
      <c r="B82" s="94" t="s">
        <v>411</v>
      </c>
      <c r="C82" s="93" t="s">
        <v>371</v>
      </c>
      <c r="D82" s="79">
        <f>'3.Önkormányzat részletes b-k'!D206</f>
        <v>11455631</v>
      </c>
      <c r="E82" s="79">
        <v>2944114</v>
      </c>
      <c r="F82" s="79">
        <v>14399745</v>
      </c>
    </row>
    <row r="83" spans="1:6" ht="15.75">
      <c r="A83" s="95" t="s">
        <v>1259</v>
      </c>
      <c r="B83" s="94" t="s">
        <v>412</v>
      </c>
      <c r="C83" s="93" t="s">
        <v>372</v>
      </c>
      <c r="D83" s="79">
        <f>'3.Önkormányzat részletes b-k'!D209</f>
        <v>0</v>
      </c>
      <c r="E83" s="79">
        <f>'3.Önkormányzat részletes b-k'!E209</f>
        <v>0</v>
      </c>
      <c r="F83" s="79">
        <f>'3.Önkormányzat részletes b-k'!F209</f>
        <v>0</v>
      </c>
    </row>
    <row r="84" spans="1:6" ht="15.75">
      <c r="A84" s="95" t="s">
        <v>399</v>
      </c>
      <c r="B84" s="94" t="s">
        <v>414</v>
      </c>
      <c r="C84" s="93" t="s">
        <v>373</v>
      </c>
      <c r="D84" s="79">
        <f>'3.Önkormányzat részletes b-k'!D210</f>
        <v>0</v>
      </c>
      <c r="E84" s="79">
        <v>0</v>
      </c>
      <c r="F84" s="79">
        <v>0</v>
      </c>
    </row>
    <row r="85" spans="1:6" ht="15.75">
      <c r="A85" s="95" t="s">
        <v>674</v>
      </c>
      <c r="B85" s="94" t="s">
        <v>413</v>
      </c>
      <c r="C85" s="93" t="s">
        <v>374</v>
      </c>
      <c r="D85" s="79">
        <f>'3.Önkormányzat részletes b-k'!D211</f>
        <v>0</v>
      </c>
      <c r="E85" s="79">
        <f>'3.Önkormányzat részletes b-k'!E211</f>
        <v>0</v>
      </c>
      <c r="F85" s="79">
        <f>'3.Önkormányzat részletes b-k'!F211</f>
        <v>0</v>
      </c>
    </row>
    <row r="86" spans="1:6" ht="15.75">
      <c r="A86" s="95" t="s">
        <v>675</v>
      </c>
      <c r="B86" s="94" t="s">
        <v>415</v>
      </c>
      <c r="C86" s="93" t="s">
        <v>375</v>
      </c>
      <c r="D86" s="162">
        <f>'3.Önkormányzat részletes b-k'!D212</f>
        <v>0</v>
      </c>
      <c r="E86" s="162">
        <f>'3.Önkormányzat részletes b-k'!E212</f>
        <v>0</v>
      </c>
      <c r="F86" s="162">
        <f>'3.Önkormányzat részletes b-k'!F212</f>
        <v>0</v>
      </c>
    </row>
    <row r="87" spans="1:6" ht="15.75">
      <c r="A87" s="95" t="s">
        <v>676</v>
      </c>
      <c r="B87" s="94" t="s">
        <v>416</v>
      </c>
      <c r="C87" s="93" t="s">
        <v>376</v>
      </c>
      <c r="D87" s="79">
        <f>'3.Önkormányzat részletes b-k'!D213</f>
        <v>0</v>
      </c>
      <c r="E87" s="79">
        <f>'3.Önkormányzat részletes b-k'!E213</f>
        <v>0</v>
      </c>
      <c r="F87" s="79">
        <f>'3.Önkormányzat részletes b-k'!F213</f>
        <v>0</v>
      </c>
    </row>
    <row r="88" spans="1:6" ht="15.75">
      <c r="A88" s="95" t="s">
        <v>677</v>
      </c>
      <c r="B88" s="94" t="s">
        <v>417</v>
      </c>
      <c r="C88" s="93" t="s">
        <v>377</v>
      </c>
      <c r="D88" s="79">
        <f>'3.Önkormányzat részletes b-k'!D214</f>
        <v>0</v>
      </c>
      <c r="E88" s="79">
        <f>'3.Önkormányzat részletes b-k'!E214</f>
        <v>0</v>
      </c>
      <c r="F88" s="79">
        <f>'3.Önkormányzat részletes b-k'!F214</f>
        <v>0</v>
      </c>
    </row>
    <row r="89" spans="1:6" ht="15.75">
      <c r="A89" s="95" t="s">
        <v>1389</v>
      </c>
      <c r="B89" s="94" t="s">
        <v>1390</v>
      </c>
      <c r="C89" s="93" t="s">
        <v>1384</v>
      </c>
      <c r="D89" s="79">
        <f>'3.Önkormányzat részletes b-k'!D215</f>
        <v>0</v>
      </c>
      <c r="E89" s="79">
        <f>'3.Önkormányzat részletes b-k'!E215</f>
        <v>0</v>
      </c>
      <c r="F89" s="79">
        <f>'3.Önkormányzat részletes b-k'!F215</f>
        <v>0</v>
      </c>
    </row>
    <row r="90" spans="1:6" ht="18.75">
      <c r="A90" s="98" t="s">
        <v>395</v>
      </c>
      <c r="B90" s="99" t="s">
        <v>418</v>
      </c>
      <c r="C90" s="5" t="s">
        <v>378</v>
      </c>
      <c r="D90" s="90">
        <f>SUM(D91:D95)</f>
        <v>0</v>
      </c>
      <c r="E90" s="90">
        <f>SUM(E91:E95)</f>
        <v>0</v>
      </c>
      <c r="F90" s="90">
        <f>SUM(F91:F95)</f>
        <v>0</v>
      </c>
    </row>
    <row r="91" spans="1:6" ht="15.75">
      <c r="A91" s="95" t="s">
        <v>678</v>
      </c>
      <c r="B91" s="94" t="s">
        <v>419</v>
      </c>
      <c r="C91" s="93" t="s">
        <v>379</v>
      </c>
      <c r="D91" s="79">
        <f>'3.Önkormányzat részletes b-k'!D219</f>
        <v>0</v>
      </c>
      <c r="E91" s="79">
        <f>'3.Önkormányzat részletes b-k'!E219</f>
        <v>0</v>
      </c>
      <c r="F91" s="79">
        <f>'3.Önkormányzat részletes b-k'!F219</f>
        <v>0</v>
      </c>
    </row>
    <row r="92" spans="1:6" ht="15.75">
      <c r="A92" s="95" t="s">
        <v>679</v>
      </c>
      <c r="B92" s="94" t="s">
        <v>420</v>
      </c>
      <c r="C92" s="93" t="s">
        <v>380</v>
      </c>
      <c r="D92" s="79">
        <f>'3.Önkormányzat részletes b-k'!D220</f>
        <v>0</v>
      </c>
      <c r="E92" s="79">
        <f>'3.Önkormányzat részletes b-k'!E220</f>
        <v>0</v>
      </c>
      <c r="F92" s="79">
        <f>'3.Önkormányzat részletes b-k'!F220</f>
        <v>0</v>
      </c>
    </row>
    <row r="93" spans="1:6" ht="15.75">
      <c r="A93" s="95" t="s">
        <v>680</v>
      </c>
      <c r="B93" s="94" t="s">
        <v>421</v>
      </c>
      <c r="C93" s="93" t="s">
        <v>381</v>
      </c>
      <c r="D93" s="79">
        <f>'3.Önkormányzat részletes b-k'!D221</f>
        <v>0</v>
      </c>
      <c r="E93" s="79">
        <f>'3.Önkormányzat részletes b-k'!E221</f>
        <v>0</v>
      </c>
      <c r="F93" s="79">
        <f>'3.Önkormányzat részletes b-k'!F221</f>
        <v>0</v>
      </c>
    </row>
    <row r="94" spans="1:6" ht="15.75">
      <c r="A94" s="95" t="s">
        <v>681</v>
      </c>
      <c r="B94" s="94" t="s">
        <v>1393</v>
      </c>
      <c r="C94" s="93" t="s">
        <v>382</v>
      </c>
      <c r="D94" s="79">
        <f>'3.Önkormányzat részletes b-k'!D222</f>
        <v>0</v>
      </c>
      <c r="E94" s="79">
        <f>'3.Önkormányzat részletes b-k'!E222</f>
        <v>0</v>
      </c>
      <c r="F94" s="79">
        <f>'3.Önkormányzat részletes b-k'!F222</f>
        <v>0</v>
      </c>
    </row>
    <row r="95" spans="1:6" ht="15.75">
      <c r="A95" s="95" t="s">
        <v>1269</v>
      </c>
      <c r="B95" s="94" t="s">
        <v>1391</v>
      </c>
      <c r="C95" s="93" t="s">
        <v>1392</v>
      </c>
      <c r="D95" s="79">
        <f>'3.Önkormányzat részletes b-k'!D223</f>
        <v>0</v>
      </c>
      <c r="E95" s="79">
        <f>'3.Önkormányzat részletes b-k'!E223</f>
        <v>0</v>
      </c>
      <c r="F95" s="79">
        <f>'3.Önkormányzat részletes b-k'!F223</f>
        <v>0</v>
      </c>
    </row>
    <row r="96" spans="1:6" ht="18.75">
      <c r="A96" s="98" t="s">
        <v>682</v>
      </c>
      <c r="B96" s="101" t="s">
        <v>422</v>
      </c>
      <c r="C96" s="102" t="s">
        <v>383</v>
      </c>
      <c r="D96" s="103">
        <f>'3.Önkormányzat részletes b-k'!D224</f>
        <v>0</v>
      </c>
      <c r="E96" s="103">
        <f>'3.Önkormányzat részletes b-k'!E224</f>
        <v>0</v>
      </c>
      <c r="F96" s="103">
        <f>'3.Önkormányzat részletes b-k'!F224</f>
        <v>0</v>
      </c>
    </row>
    <row r="97" spans="1:6" ht="18.75">
      <c r="A97" s="98" t="s">
        <v>1244</v>
      </c>
      <c r="B97" s="101" t="s">
        <v>1396</v>
      </c>
      <c r="C97" s="102" t="s">
        <v>1397</v>
      </c>
      <c r="D97" s="103">
        <f>'3.Önkormányzat részletes b-k'!D225</f>
        <v>0</v>
      </c>
      <c r="E97" s="103">
        <f>'3.Önkormányzat részletes b-k'!E225</f>
        <v>0</v>
      </c>
      <c r="F97" s="103">
        <f>'3.Önkormányzat részletes b-k'!F225</f>
        <v>0</v>
      </c>
    </row>
    <row r="98" spans="1:6" ht="18.75">
      <c r="A98" s="98" t="s">
        <v>1009</v>
      </c>
      <c r="B98" s="6" t="s">
        <v>423</v>
      </c>
      <c r="C98" s="5" t="s">
        <v>424</v>
      </c>
      <c r="D98" s="90">
        <f>SUM(D71,D90,D96,D97)</f>
        <v>11455631</v>
      </c>
      <c r="E98" s="90">
        <f>SUM(E71,E90,E96,E97)</f>
        <v>2994114</v>
      </c>
      <c r="F98" s="90">
        <f>SUM(F71,F90,F96,F97)</f>
        <v>14449745</v>
      </c>
    </row>
    <row r="99" spans="1:6" ht="18.75">
      <c r="A99" s="98" t="s">
        <v>1010</v>
      </c>
      <c r="B99" s="5" t="s">
        <v>425</v>
      </c>
      <c r="C99" s="5" t="s">
        <v>426</v>
      </c>
      <c r="D99" s="90">
        <f>SUM(D70,D98)</f>
        <v>104905540.51</v>
      </c>
      <c r="E99" s="90">
        <f>SUM(E70,E98)</f>
        <v>45343790</v>
      </c>
      <c r="F99" s="90">
        <f>SUM(F70,F98)</f>
        <v>150249331</v>
      </c>
    </row>
    <row r="100" spans="1:6" ht="15">
      <c r="A100" s="104"/>
      <c r="B100" s="85"/>
      <c r="C100" s="85"/>
      <c r="D100" s="105"/>
      <c r="E100" s="105"/>
      <c r="F100" s="105"/>
    </row>
    <row r="101" spans="1:6" ht="15">
      <c r="A101" s="104"/>
      <c r="B101" s="85"/>
      <c r="C101" s="85"/>
      <c r="D101" s="105"/>
      <c r="E101" s="105"/>
      <c r="F101" s="105"/>
    </row>
    <row r="102" spans="1:6" ht="18.75">
      <c r="A102" s="180" t="s">
        <v>1261</v>
      </c>
      <c r="B102" s="180"/>
      <c r="C102" s="180"/>
      <c r="D102" s="180"/>
      <c r="E102" s="85"/>
      <c r="F102" s="85"/>
    </row>
    <row r="103" spans="1:6" ht="20.25">
      <c r="A103" s="106"/>
      <c r="B103" s="106"/>
      <c r="C103" s="106"/>
      <c r="D103" s="117"/>
      <c r="E103" s="117"/>
      <c r="F103" s="117" t="s">
        <v>1284</v>
      </c>
    </row>
    <row r="104" spans="1:6" ht="15.75">
      <c r="A104" s="86" t="s">
        <v>1232</v>
      </c>
      <c r="B104" s="86" t="s">
        <v>1233</v>
      </c>
      <c r="C104" s="86" t="s">
        <v>1234</v>
      </c>
      <c r="D104" s="86" t="s">
        <v>1235</v>
      </c>
      <c r="E104" s="86" t="s">
        <v>1236</v>
      </c>
      <c r="F104" s="86" t="s">
        <v>1242</v>
      </c>
    </row>
    <row r="105" spans="1:6" ht="56.25">
      <c r="A105" s="107"/>
      <c r="B105" s="87" t="s">
        <v>212</v>
      </c>
      <c r="C105" s="88" t="s">
        <v>213</v>
      </c>
      <c r="D105" s="88" t="s">
        <v>1286</v>
      </c>
      <c r="E105" s="167" t="s">
        <v>1487</v>
      </c>
      <c r="F105" s="88" t="s">
        <v>1488</v>
      </c>
    </row>
    <row r="106" spans="1:6" ht="18.75">
      <c r="A106" s="98" t="s">
        <v>558</v>
      </c>
      <c r="B106" s="99" t="s">
        <v>539</v>
      </c>
      <c r="C106" s="5" t="s">
        <v>427</v>
      </c>
      <c r="D106" s="90">
        <f>'3.Önkormányzat részletes b-k'!D228</f>
        <v>22318954</v>
      </c>
      <c r="E106" s="90">
        <v>7310879</v>
      </c>
      <c r="F106" s="90">
        <v>29629833</v>
      </c>
    </row>
    <row r="107" spans="1:6" ht="15.75">
      <c r="A107" s="95" t="s">
        <v>192</v>
      </c>
      <c r="B107" s="96" t="s">
        <v>540</v>
      </c>
      <c r="C107" s="93" t="s">
        <v>428</v>
      </c>
      <c r="D107" s="79">
        <f>'3.Önkormányzat részletes b-k'!D229</f>
        <v>15591000</v>
      </c>
      <c r="E107" s="79">
        <v>8586833</v>
      </c>
      <c r="F107" s="79">
        <v>24177833</v>
      </c>
    </row>
    <row r="108" spans="1:6" ht="15.75">
      <c r="A108" s="95" t="s">
        <v>193</v>
      </c>
      <c r="B108" s="94" t="s">
        <v>541</v>
      </c>
      <c r="C108" s="93" t="s">
        <v>429</v>
      </c>
      <c r="D108" s="79">
        <f>'3.Önkormányzat részletes b-k'!D230</f>
        <v>15491000</v>
      </c>
      <c r="E108" s="79">
        <v>7246000</v>
      </c>
      <c r="F108" s="79">
        <v>22737000</v>
      </c>
    </row>
    <row r="109" spans="1:6" ht="15.75">
      <c r="A109" s="95" t="s">
        <v>194</v>
      </c>
      <c r="B109" s="94" t="s">
        <v>542</v>
      </c>
      <c r="C109" s="93" t="s">
        <v>430</v>
      </c>
      <c r="D109" s="79">
        <f>'3.Önkormányzat részletes b-k'!D247</f>
        <v>0</v>
      </c>
      <c r="E109" s="79">
        <f>'3.Önkormányzat részletes b-k'!E247</f>
        <v>0</v>
      </c>
      <c r="F109" s="79">
        <f>'3.Önkormányzat részletes b-k'!F247</f>
        <v>0</v>
      </c>
    </row>
    <row r="110" spans="1:6" ht="15.75">
      <c r="A110" s="95" t="s">
        <v>195</v>
      </c>
      <c r="B110" s="94" t="s">
        <v>543</v>
      </c>
      <c r="C110" s="93" t="s">
        <v>431</v>
      </c>
      <c r="D110" s="79">
        <f>'3.Önkormányzat részletes b-k'!D248</f>
        <v>0</v>
      </c>
      <c r="E110" s="79">
        <f>'3.Önkormányzat részletes b-k'!E248</f>
        <v>0</v>
      </c>
      <c r="F110" s="79">
        <f>'3.Önkormányzat részletes b-k'!F248</f>
        <v>0</v>
      </c>
    </row>
    <row r="111" spans="1:6" ht="15.75">
      <c r="A111" s="95" t="s">
        <v>196</v>
      </c>
      <c r="B111" s="94" t="s">
        <v>544</v>
      </c>
      <c r="C111" s="93" t="s">
        <v>432</v>
      </c>
      <c r="D111" s="79">
        <f>'3.Önkormányzat részletes b-k'!D249</f>
        <v>0</v>
      </c>
      <c r="E111" s="79">
        <f>'3.Önkormányzat részletes b-k'!E249</f>
        <v>0</v>
      </c>
      <c r="F111" s="79">
        <f>'3.Önkormányzat részletes b-k'!F249</f>
        <v>0</v>
      </c>
    </row>
    <row r="112" spans="1:6" ht="15.75">
      <c r="A112" s="95" t="s">
        <v>197</v>
      </c>
      <c r="B112" s="94" t="s">
        <v>545</v>
      </c>
      <c r="C112" s="93" t="s">
        <v>433</v>
      </c>
      <c r="D112" s="79">
        <f>'3.Önkormányzat részletes b-k'!D250</f>
        <v>0</v>
      </c>
      <c r="E112" s="79"/>
      <c r="F112" s="79">
        <f>'3.Önkormányzat részletes b-k'!F250</f>
        <v>0</v>
      </c>
    </row>
    <row r="113" spans="1:6" ht="15.75">
      <c r="A113" s="95" t="s">
        <v>198</v>
      </c>
      <c r="B113" s="94" t="s">
        <v>546</v>
      </c>
      <c r="C113" s="93" t="s">
        <v>434</v>
      </c>
      <c r="D113" s="79">
        <f>'3.Önkormányzat részletes b-k'!D251</f>
        <v>0</v>
      </c>
      <c r="E113" s="79">
        <f>'3.Önkormányzat részletes b-k'!E251</f>
        <v>0</v>
      </c>
      <c r="F113" s="79">
        <f>'3.Önkormányzat részletes b-k'!F251</f>
        <v>0</v>
      </c>
    </row>
    <row r="114" spans="1:6" ht="15.75">
      <c r="A114" s="95" t="s">
        <v>561</v>
      </c>
      <c r="B114" s="94" t="s">
        <v>547</v>
      </c>
      <c r="C114" s="93" t="s">
        <v>435</v>
      </c>
      <c r="D114" s="79">
        <f>'3.Önkormányzat részletes b-k'!D252</f>
        <v>0</v>
      </c>
      <c r="E114" s="79">
        <v>5000</v>
      </c>
      <c r="F114" s="79">
        <v>5000</v>
      </c>
    </row>
    <row r="115" spans="1:6" ht="15.75">
      <c r="A115" s="95" t="s">
        <v>559</v>
      </c>
      <c r="B115" s="94" t="s">
        <v>548</v>
      </c>
      <c r="C115" s="93" t="s">
        <v>436</v>
      </c>
      <c r="D115" s="79">
        <f>'3.Önkormányzat részletes b-k'!D266</f>
        <v>0</v>
      </c>
      <c r="E115" s="79">
        <f>'3.Önkormányzat részletes b-k'!E266</f>
        <v>0</v>
      </c>
      <c r="F115" s="79">
        <f>'3.Önkormányzat részletes b-k'!F266</f>
        <v>0</v>
      </c>
    </row>
    <row r="116" spans="1:6" ht="15.75">
      <c r="A116" s="95" t="s">
        <v>560</v>
      </c>
      <c r="B116" s="94" t="s">
        <v>549</v>
      </c>
      <c r="C116" s="93" t="s">
        <v>437</v>
      </c>
      <c r="D116" s="79">
        <f>'3.Önkormányzat részletes b-k'!D267</f>
        <v>100000</v>
      </c>
      <c r="E116" s="79">
        <v>266385</v>
      </c>
      <c r="F116" s="79">
        <v>366385</v>
      </c>
    </row>
    <row r="117" spans="1:6" ht="15.75">
      <c r="A117" s="95" t="s">
        <v>562</v>
      </c>
      <c r="B117" s="94" t="s">
        <v>550</v>
      </c>
      <c r="C117" s="93" t="s">
        <v>438</v>
      </c>
      <c r="D117" s="79">
        <f>'3.Önkormányzat részletes b-k'!D271</f>
        <v>0</v>
      </c>
      <c r="E117" s="79">
        <v>201948</v>
      </c>
      <c r="F117" s="79">
        <v>201948</v>
      </c>
    </row>
    <row r="118" spans="1:6" ht="15.75">
      <c r="A118" s="95" t="s">
        <v>563</v>
      </c>
      <c r="B118" s="94" t="s">
        <v>551</v>
      </c>
      <c r="C118" s="93" t="s">
        <v>439</v>
      </c>
      <c r="D118" s="79">
        <f>'3.Önkormányzat részletes b-k'!D275</f>
        <v>0</v>
      </c>
      <c r="E118" s="79">
        <f>'3.Önkormányzat részletes b-k'!E275</f>
        <v>0</v>
      </c>
      <c r="F118" s="79">
        <f>'3.Önkormányzat részletes b-k'!F275</f>
        <v>0</v>
      </c>
    </row>
    <row r="119" spans="1:6" ht="15.75">
      <c r="A119" s="95" t="s">
        <v>564</v>
      </c>
      <c r="B119" s="94" t="s">
        <v>552</v>
      </c>
      <c r="C119" s="93" t="s">
        <v>440</v>
      </c>
      <c r="D119" s="79">
        <f>'3.Önkormányzat részletes b-k'!D276</f>
        <v>0</v>
      </c>
      <c r="E119" s="79">
        <f>'3.Önkormányzat részletes b-k'!E276</f>
        <v>0</v>
      </c>
      <c r="F119" s="79">
        <f>'3.Önkormányzat részletes b-k'!F276</f>
        <v>0</v>
      </c>
    </row>
    <row r="120" spans="1:6" ht="15.75">
      <c r="A120" s="95" t="s">
        <v>565</v>
      </c>
      <c r="B120" s="94" t="s">
        <v>553</v>
      </c>
      <c r="C120" s="93" t="s">
        <v>441</v>
      </c>
      <c r="D120" s="79">
        <f>'3.Önkormányzat részletes b-k'!D277</f>
        <v>0</v>
      </c>
      <c r="E120" s="79">
        <v>867500</v>
      </c>
      <c r="F120" s="79">
        <v>867500</v>
      </c>
    </row>
    <row r="121" spans="1:6" ht="15.75">
      <c r="A121" s="95" t="s">
        <v>207</v>
      </c>
      <c r="B121" s="96" t="s">
        <v>554</v>
      </c>
      <c r="C121" s="93" t="s">
        <v>442</v>
      </c>
      <c r="D121" s="79">
        <f>'3.Önkormányzat részletes b-k'!D278</f>
        <v>6727954</v>
      </c>
      <c r="E121" s="79">
        <v>-1275954</v>
      </c>
      <c r="F121" s="79">
        <v>5452000</v>
      </c>
    </row>
    <row r="122" spans="1:6" ht="15.75">
      <c r="A122" s="95" t="s">
        <v>566</v>
      </c>
      <c r="B122" s="94" t="s">
        <v>555</v>
      </c>
      <c r="C122" s="93" t="s">
        <v>443</v>
      </c>
      <c r="D122" s="79">
        <f>'3.Önkormányzat részletes b-k'!D279</f>
        <v>4128264</v>
      </c>
      <c r="E122" s="79">
        <v>-767764</v>
      </c>
      <c r="F122" s="79">
        <v>3360500</v>
      </c>
    </row>
    <row r="123" spans="1:6" ht="15.75">
      <c r="A123" s="95" t="s">
        <v>568</v>
      </c>
      <c r="B123" s="94" t="s">
        <v>556</v>
      </c>
      <c r="C123" s="93" t="s">
        <v>444</v>
      </c>
      <c r="D123" s="79">
        <f>'3.Önkormányzat részletes b-k'!D283</f>
        <v>859690</v>
      </c>
      <c r="E123" s="79">
        <v>1131810</v>
      </c>
      <c r="F123" s="79">
        <v>1991500</v>
      </c>
    </row>
    <row r="124" spans="1:6" ht="15.75">
      <c r="A124" s="95" t="s">
        <v>567</v>
      </c>
      <c r="B124" s="94" t="s">
        <v>557</v>
      </c>
      <c r="C124" s="93" t="s">
        <v>445</v>
      </c>
      <c r="D124" s="79">
        <f>'3.Önkormányzat részletes b-k'!D284</f>
        <v>1740000</v>
      </c>
      <c r="E124" s="79">
        <v>-1640000</v>
      </c>
      <c r="F124" s="79">
        <v>100000</v>
      </c>
    </row>
    <row r="125" spans="1:6" ht="18.75">
      <c r="A125" s="98" t="s">
        <v>570</v>
      </c>
      <c r="B125" s="99" t="s">
        <v>569</v>
      </c>
      <c r="C125" s="5" t="s">
        <v>446</v>
      </c>
      <c r="D125" s="90">
        <f>'3.Önkormányzat részletes b-k'!D285</f>
        <v>4791947.58</v>
      </c>
      <c r="E125" s="90">
        <v>2786331</v>
      </c>
      <c r="F125" s="90">
        <v>7578279</v>
      </c>
    </row>
    <row r="126" spans="1:6" ht="18.75">
      <c r="A126" s="98" t="s">
        <v>571</v>
      </c>
      <c r="B126" s="99" t="s">
        <v>708</v>
      </c>
      <c r="C126" s="5" t="s">
        <v>447</v>
      </c>
      <c r="D126" s="90">
        <f>'3.Önkormányzat részletes b-k'!D293</f>
        <v>42696280</v>
      </c>
      <c r="E126" s="90">
        <v>12293621</v>
      </c>
      <c r="F126" s="90">
        <v>54989901</v>
      </c>
    </row>
    <row r="127" spans="1:6" ht="15.75">
      <c r="A127" s="95" t="s">
        <v>258</v>
      </c>
      <c r="B127" s="96" t="s">
        <v>572</v>
      </c>
      <c r="C127" s="93" t="s">
        <v>448</v>
      </c>
      <c r="D127" s="79">
        <f>'3.Önkormányzat részletes b-k'!D294</f>
        <v>10216000</v>
      </c>
      <c r="E127" s="79">
        <v>2134440</v>
      </c>
      <c r="F127" s="79">
        <v>12350440</v>
      </c>
    </row>
    <row r="128" spans="1:6" ht="15.75">
      <c r="A128" s="95" t="s">
        <v>259</v>
      </c>
      <c r="B128" s="94" t="s">
        <v>573</v>
      </c>
      <c r="C128" s="93" t="s">
        <v>449</v>
      </c>
      <c r="D128" s="79">
        <f>'3.Önkormányzat részletes b-k'!D295</f>
        <v>72000</v>
      </c>
      <c r="E128" s="79">
        <v>693000</v>
      </c>
      <c r="F128" s="79">
        <v>765000</v>
      </c>
    </row>
    <row r="129" spans="1:6" ht="15.75">
      <c r="A129" s="95" t="s">
        <v>260</v>
      </c>
      <c r="B129" s="94" t="s">
        <v>574</v>
      </c>
      <c r="C129" s="93" t="s">
        <v>450</v>
      </c>
      <c r="D129" s="79">
        <f>'3.Önkormányzat részletes b-k'!D302</f>
        <v>10144000</v>
      </c>
      <c r="E129" s="79">
        <v>1441440</v>
      </c>
      <c r="F129" s="79">
        <v>11585440</v>
      </c>
    </row>
    <row r="130" spans="1:6" ht="15.75">
      <c r="A130" s="95" t="s">
        <v>596</v>
      </c>
      <c r="B130" s="94" t="s">
        <v>575</v>
      </c>
      <c r="C130" s="93" t="s">
        <v>451</v>
      </c>
      <c r="D130" s="79">
        <f>'3.Önkormányzat részletes b-k'!D313</f>
        <v>0</v>
      </c>
      <c r="E130" s="79">
        <f>'3.Önkormányzat részletes b-k'!E313</f>
        <v>0</v>
      </c>
      <c r="F130" s="79">
        <f>'3.Önkormányzat részletes b-k'!F313</f>
        <v>0</v>
      </c>
    </row>
    <row r="131" spans="1:6" ht="15.75">
      <c r="A131" s="95" t="s">
        <v>261</v>
      </c>
      <c r="B131" s="96" t="s">
        <v>576</v>
      </c>
      <c r="C131" s="93" t="s">
        <v>452</v>
      </c>
      <c r="D131" s="79">
        <f>'3.Önkormányzat részletes b-k'!D314</f>
        <v>1060000</v>
      </c>
      <c r="E131" s="79">
        <v>23344</v>
      </c>
      <c r="F131" s="79">
        <v>1083344</v>
      </c>
    </row>
    <row r="132" spans="1:6" ht="15.75">
      <c r="A132" s="95" t="s">
        <v>597</v>
      </c>
      <c r="B132" s="94" t="s">
        <v>577</v>
      </c>
      <c r="C132" s="93" t="s">
        <v>453</v>
      </c>
      <c r="D132" s="79">
        <f>'3.Önkormányzat részletes b-k'!D315</f>
        <v>500000</v>
      </c>
      <c r="E132" s="79">
        <v>-41156</v>
      </c>
      <c r="F132" s="79">
        <v>458844</v>
      </c>
    </row>
    <row r="133" spans="1:6" ht="15.75">
      <c r="A133" s="95" t="s">
        <v>598</v>
      </c>
      <c r="B133" s="94" t="s">
        <v>578</v>
      </c>
      <c r="C133" s="93" t="s">
        <v>454</v>
      </c>
      <c r="D133" s="79">
        <f>'3.Önkormányzat részletes b-k'!D322</f>
        <v>560000</v>
      </c>
      <c r="E133" s="79">
        <v>64500</v>
      </c>
      <c r="F133" s="79">
        <v>624500</v>
      </c>
    </row>
    <row r="134" spans="1:6" ht="15.75">
      <c r="A134" s="95" t="s">
        <v>262</v>
      </c>
      <c r="B134" s="96" t="s">
        <v>579</v>
      </c>
      <c r="C134" s="93" t="s">
        <v>455</v>
      </c>
      <c r="D134" s="79">
        <f>'3.Önkormányzat részletes b-k'!D325</f>
        <v>20088000</v>
      </c>
      <c r="E134" s="79">
        <v>8121346</v>
      </c>
      <c r="F134" s="79">
        <v>28209346</v>
      </c>
    </row>
    <row r="135" spans="1:6" ht="15.75">
      <c r="A135" s="95" t="s">
        <v>599</v>
      </c>
      <c r="B135" s="94" t="s">
        <v>580</v>
      </c>
      <c r="C135" s="93" t="s">
        <v>456</v>
      </c>
      <c r="D135" s="79">
        <f>'3.Önkormányzat részletes b-k'!D326</f>
        <v>5300000</v>
      </c>
      <c r="E135" s="79">
        <v>-1147986</v>
      </c>
      <c r="F135" s="79">
        <v>4152014</v>
      </c>
    </row>
    <row r="136" spans="1:6" ht="15.75">
      <c r="A136" s="95" t="s">
        <v>600</v>
      </c>
      <c r="B136" s="94" t="s">
        <v>581</v>
      </c>
      <c r="C136" s="93" t="s">
        <v>457</v>
      </c>
      <c r="D136" s="79">
        <f>'3.Önkormányzat részletes b-k'!D331</f>
        <v>150000</v>
      </c>
      <c r="E136" s="79">
        <v>227821</v>
      </c>
      <c r="F136" s="79">
        <v>377821</v>
      </c>
    </row>
    <row r="137" spans="1:6" ht="15.75">
      <c r="A137" s="95" t="s">
        <v>601</v>
      </c>
      <c r="B137" s="94" t="s">
        <v>582</v>
      </c>
      <c r="C137" s="93" t="s">
        <v>458</v>
      </c>
      <c r="D137" s="79">
        <f>'3.Önkormányzat részletes b-k'!D332</f>
        <v>800000</v>
      </c>
      <c r="E137" s="79">
        <v>-58000</v>
      </c>
      <c r="F137" s="79">
        <v>742000</v>
      </c>
    </row>
    <row r="138" spans="1:6" ht="15.75">
      <c r="A138" s="95" t="s">
        <v>602</v>
      </c>
      <c r="B138" s="94" t="s">
        <v>583</v>
      </c>
      <c r="C138" s="93" t="s">
        <v>459</v>
      </c>
      <c r="D138" s="79">
        <f>'3.Önkormányzat részletes b-k'!D335</f>
        <v>2250000</v>
      </c>
      <c r="E138" s="79">
        <v>267000</v>
      </c>
      <c r="F138" s="79">
        <v>2517000</v>
      </c>
    </row>
    <row r="139" spans="1:6" ht="15.75">
      <c r="A139" s="95" t="s">
        <v>603</v>
      </c>
      <c r="B139" s="94" t="s">
        <v>584</v>
      </c>
      <c r="C139" s="93" t="s">
        <v>460</v>
      </c>
      <c r="D139" s="79">
        <f>'3.Önkormányzat részletes b-k'!D342</f>
        <v>700000</v>
      </c>
      <c r="E139" s="79">
        <v>537000</v>
      </c>
      <c r="F139" s="79">
        <v>1237000</v>
      </c>
    </row>
    <row r="140" spans="1:6" ht="15.75">
      <c r="A140" s="95" t="s">
        <v>604</v>
      </c>
      <c r="B140" s="94" t="s">
        <v>585</v>
      </c>
      <c r="C140" s="93" t="s">
        <v>461</v>
      </c>
      <c r="D140" s="79">
        <f>'3.Önkormányzat részletes b-k'!D345</f>
        <v>5215000</v>
      </c>
      <c r="E140" s="79">
        <v>6050327</v>
      </c>
      <c r="F140" s="79">
        <v>11265327</v>
      </c>
    </row>
    <row r="141" spans="1:6" ht="15.75">
      <c r="A141" s="95" t="s">
        <v>605</v>
      </c>
      <c r="B141" s="94" t="s">
        <v>586</v>
      </c>
      <c r="C141" s="93" t="s">
        <v>462</v>
      </c>
      <c r="D141" s="79">
        <f>'3.Önkormányzat részletes b-k'!D355</f>
        <v>5673000</v>
      </c>
      <c r="E141" s="79">
        <v>2245184</v>
      </c>
      <c r="F141" s="79">
        <v>7918184</v>
      </c>
    </row>
    <row r="142" spans="1:6" ht="15.75">
      <c r="A142" s="95" t="s">
        <v>263</v>
      </c>
      <c r="B142" s="96" t="s">
        <v>587</v>
      </c>
      <c r="C142" s="93" t="s">
        <v>463</v>
      </c>
      <c r="D142" s="79">
        <f>'3.Önkormányzat részletes b-k'!D366</f>
        <v>75000</v>
      </c>
      <c r="E142" s="79">
        <v>-75000</v>
      </c>
      <c r="F142" s="79">
        <v>0</v>
      </c>
    </row>
    <row r="143" spans="1:6" ht="15.75">
      <c r="A143" s="95" t="s">
        <v>606</v>
      </c>
      <c r="B143" s="94" t="s">
        <v>588</v>
      </c>
      <c r="C143" s="93" t="s">
        <v>464</v>
      </c>
      <c r="D143" s="79">
        <f>'3.Önkormányzat részletes b-k'!D367</f>
        <v>0</v>
      </c>
      <c r="E143" s="79">
        <v>10032</v>
      </c>
      <c r="F143" s="79">
        <v>10032</v>
      </c>
    </row>
    <row r="144" spans="1:6" ht="15.75">
      <c r="A144" s="95" t="s">
        <v>607</v>
      </c>
      <c r="B144" s="94" t="s">
        <v>589</v>
      </c>
      <c r="C144" s="93" t="s">
        <v>465</v>
      </c>
      <c r="D144" s="79">
        <f>'3.Önkormányzat részletes b-k'!D370</f>
        <v>75000</v>
      </c>
      <c r="E144" s="79">
        <v>-75000</v>
      </c>
      <c r="F144" s="79">
        <v>0</v>
      </c>
    </row>
    <row r="145" spans="1:6" ht="15.75">
      <c r="A145" s="95" t="s">
        <v>264</v>
      </c>
      <c r="B145" s="96" t="s">
        <v>590</v>
      </c>
      <c r="C145" s="93" t="s">
        <v>466</v>
      </c>
      <c r="D145" s="79">
        <f>'3.Önkormányzat részletes b-k'!D371</f>
        <v>11257280</v>
      </c>
      <c r="E145" s="79">
        <v>2079459</v>
      </c>
      <c r="F145" s="79">
        <v>13336739</v>
      </c>
    </row>
    <row r="146" spans="1:6" ht="15.75">
      <c r="A146" s="95" t="s">
        <v>265</v>
      </c>
      <c r="B146" s="108" t="s">
        <v>591</v>
      </c>
      <c r="C146" s="93" t="s">
        <v>467</v>
      </c>
      <c r="D146" s="79">
        <f>'3.Önkormányzat részletes b-k'!D372</f>
        <v>8468280</v>
      </c>
      <c r="E146" s="79">
        <v>-1168509</v>
      </c>
      <c r="F146" s="79">
        <v>7299771</v>
      </c>
    </row>
    <row r="147" spans="1:6" ht="15.75">
      <c r="A147" s="95" t="s">
        <v>266</v>
      </c>
      <c r="B147" s="94" t="s">
        <v>592</v>
      </c>
      <c r="C147" s="93" t="s">
        <v>468</v>
      </c>
      <c r="D147" s="79">
        <f>'3.Önkormányzat részletes b-k'!D375</f>
        <v>2754000</v>
      </c>
      <c r="E147" s="79">
        <v>3046500</v>
      </c>
      <c r="F147" s="79">
        <v>5800500</v>
      </c>
    </row>
    <row r="148" spans="1:6" ht="15.75">
      <c r="A148" s="95" t="s">
        <v>267</v>
      </c>
      <c r="B148" s="94" t="s">
        <v>593</v>
      </c>
      <c r="C148" s="93" t="s">
        <v>469</v>
      </c>
      <c r="D148" s="79">
        <f>'3.Önkormányzat részletes b-k'!D379</f>
        <v>0</v>
      </c>
      <c r="E148" s="79">
        <v>161000</v>
      </c>
      <c r="F148" s="79">
        <v>161000</v>
      </c>
    </row>
    <row r="149" spans="1:6" ht="15.75">
      <c r="A149" s="95" t="s">
        <v>268</v>
      </c>
      <c r="B149" s="94" t="s">
        <v>594</v>
      </c>
      <c r="C149" s="93" t="s">
        <v>470</v>
      </c>
      <c r="D149" s="79">
        <f>'3.Önkormányzat részletes b-k'!D382</f>
        <v>0</v>
      </c>
      <c r="E149" s="79">
        <f>'3.Önkormányzat részletes b-k'!E382</f>
        <v>0</v>
      </c>
      <c r="F149" s="79">
        <f>'3.Önkormányzat részletes b-k'!F382</f>
        <v>0</v>
      </c>
    </row>
    <row r="150" spans="1:6" ht="15.75">
      <c r="A150" s="95" t="s">
        <v>269</v>
      </c>
      <c r="B150" s="94" t="s">
        <v>595</v>
      </c>
      <c r="C150" s="93" t="s">
        <v>471</v>
      </c>
      <c r="D150" s="79">
        <f>'3.Önkormányzat részletes b-k'!D383</f>
        <v>35000</v>
      </c>
      <c r="E150" s="79">
        <v>40468</v>
      </c>
      <c r="F150" s="79">
        <v>75468</v>
      </c>
    </row>
    <row r="151" spans="1:6" ht="18.75">
      <c r="A151" s="98" t="s">
        <v>608</v>
      </c>
      <c r="B151" s="5" t="s">
        <v>609</v>
      </c>
      <c r="C151" s="5" t="s">
        <v>472</v>
      </c>
      <c r="D151" s="90">
        <f>'3.Önkormányzat részletes b-k'!D392</f>
        <v>8000000</v>
      </c>
      <c r="E151" s="90">
        <v>-3046900</v>
      </c>
      <c r="F151" s="90">
        <v>4953100</v>
      </c>
    </row>
    <row r="152" spans="1:6" ht="15.75">
      <c r="A152" s="95" t="s">
        <v>310</v>
      </c>
      <c r="B152" s="93" t="s">
        <v>610</v>
      </c>
      <c r="C152" s="93" t="s">
        <v>473</v>
      </c>
      <c r="D152" s="79">
        <f>'3.Önkormányzat részletes b-k'!D393</f>
        <v>0</v>
      </c>
      <c r="E152" s="79">
        <f>'3.Önkormányzat részletes b-k'!E393</f>
        <v>0</v>
      </c>
      <c r="F152" s="79">
        <f>'3.Önkormányzat részletes b-k'!F393</f>
        <v>0</v>
      </c>
    </row>
    <row r="153" spans="1:6" ht="15.75">
      <c r="A153" s="95" t="s">
        <v>311</v>
      </c>
      <c r="B153" s="93" t="s">
        <v>611</v>
      </c>
      <c r="C153" s="93" t="s">
        <v>474</v>
      </c>
      <c r="D153" s="79">
        <f>'3.Önkormányzat részletes b-k'!D394</f>
        <v>0</v>
      </c>
      <c r="E153" s="79">
        <v>209600</v>
      </c>
      <c r="F153" s="79">
        <v>209600</v>
      </c>
    </row>
    <row r="154" spans="1:6" ht="15.75">
      <c r="A154" s="95" t="s">
        <v>312</v>
      </c>
      <c r="B154" s="93" t="s">
        <v>612</v>
      </c>
      <c r="C154" s="93" t="s">
        <v>475</v>
      </c>
      <c r="D154" s="79">
        <f>'3.Önkormányzat részletes b-k'!D395</f>
        <v>0</v>
      </c>
      <c r="E154" s="79">
        <f>'3.Önkormányzat részletes b-k'!E395</f>
        <v>0</v>
      </c>
      <c r="F154" s="79">
        <f>'3.Önkormányzat részletes b-k'!F395</f>
        <v>0</v>
      </c>
    </row>
    <row r="155" spans="1:6" ht="15.75">
      <c r="A155" s="95" t="s">
        <v>313</v>
      </c>
      <c r="B155" s="93" t="s">
        <v>613</v>
      </c>
      <c r="C155" s="93" t="s">
        <v>476</v>
      </c>
      <c r="D155" s="79">
        <f>'3.Önkormányzat részletes b-k'!D396</f>
        <v>0</v>
      </c>
      <c r="E155" s="79">
        <f>'3.Önkormányzat részletes b-k'!E396</f>
        <v>0</v>
      </c>
      <c r="F155" s="79">
        <f>'3.Önkormányzat részletes b-k'!F396</f>
        <v>0</v>
      </c>
    </row>
    <row r="156" spans="1:6" ht="15.75">
      <c r="A156" s="95" t="s">
        <v>314</v>
      </c>
      <c r="B156" s="93" t="s">
        <v>614</v>
      </c>
      <c r="C156" s="93" t="s">
        <v>477</v>
      </c>
      <c r="D156" s="79">
        <f>'3.Önkormányzat részletes b-k'!D400</f>
        <v>0</v>
      </c>
      <c r="E156" s="79">
        <f>'3.Önkormányzat részletes b-k'!E400</f>
        <v>0</v>
      </c>
      <c r="F156" s="79">
        <f>'3.Önkormányzat részletes b-k'!F400</f>
        <v>0</v>
      </c>
    </row>
    <row r="157" spans="1:6" ht="15.75">
      <c r="A157" s="95" t="s">
        <v>315</v>
      </c>
      <c r="B157" s="93" t="s">
        <v>615</v>
      </c>
      <c r="C157" s="93" t="s">
        <v>478</v>
      </c>
      <c r="D157" s="79">
        <f>'3.Önkormányzat részletes b-k'!D405</f>
        <v>1600000</v>
      </c>
      <c r="E157" s="79">
        <v>-1600000</v>
      </c>
      <c r="F157" s="79">
        <v>0</v>
      </c>
    </row>
    <row r="158" spans="1:6" ht="15.75">
      <c r="A158" s="95" t="s">
        <v>316</v>
      </c>
      <c r="B158" s="93" t="s">
        <v>616</v>
      </c>
      <c r="C158" s="93" t="s">
        <v>479</v>
      </c>
      <c r="D158" s="79">
        <f>'3.Önkormányzat részletes b-k'!D411</f>
        <v>0</v>
      </c>
      <c r="E158" s="79">
        <f>'3.Önkormányzat részletes b-k'!E411</f>
        <v>0</v>
      </c>
      <c r="F158" s="79">
        <f>'3.Önkormányzat részletes b-k'!F411</f>
        <v>0</v>
      </c>
    </row>
    <row r="159" spans="1:6" ht="15.75">
      <c r="A159" s="95" t="s">
        <v>317</v>
      </c>
      <c r="B159" s="93" t="s">
        <v>617</v>
      </c>
      <c r="C159" s="93" t="s">
        <v>480</v>
      </c>
      <c r="D159" s="79">
        <f>'3.Önkormányzat részletes b-k'!D412</f>
        <v>6400000</v>
      </c>
      <c r="E159" s="79">
        <v>-1656500</v>
      </c>
      <c r="F159" s="79">
        <v>4743500</v>
      </c>
    </row>
    <row r="160" spans="1:6" ht="18.75">
      <c r="A160" s="109" t="s">
        <v>331</v>
      </c>
      <c r="B160" s="5" t="s">
        <v>618</v>
      </c>
      <c r="C160" s="5" t="s">
        <v>481</v>
      </c>
      <c r="D160" s="90">
        <f>'3.Önkormányzat részletes b-k'!D427</f>
        <v>12700951</v>
      </c>
      <c r="E160" s="90">
        <v>11092300</v>
      </c>
      <c r="F160" s="90">
        <v>23793251</v>
      </c>
    </row>
    <row r="161" spans="1:6" ht="15.75">
      <c r="A161" s="110" t="s">
        <v>332</v>
      </c>
      <c r="B161" s="93" t="s">
        <v>619</v>
      </c>
      <c r="C161" s="93" t="s">
        <v>482</v>
      </c>
      <c r="D161" s="79">
        <f>'3.Önkormányzat részletes b-k'!D428</f>
        <v>0</v>
      </c>
      <c r="E161" s="79">
        <f>'3.Önkormányzat részletes b-k'!E428</f>
        <v>0</v>
      </c>
      <c r="F161" s="79">
        <f>'3.Önkormányzat részletes b-k'!F428</f>
        <v>0</v>
      </c>
    </row>
    <row r="162" spans="1:6" ht="15.75">
      <c r="A162" s="110" t="s">
        <v>333</v>
      </c>
      <c r="B162" s="93" t="s">
        <v>620</v>
      </c>
      <c r="C162" s="93" t="s">
        <v>483</v>
      </c>
      <c r="D162" s="79">
        <f>'3.Önkormányzat részletes b-k'!D429</f>
        <v>0</v>
      </c>
      <c r="E162" s="79">
        <v>3280000</v>
      </c>
      <c r="F162" s="79">
        <v>3280000</v>
      </c>
    </row>
    <row r="163" spans="1:6" ht="15.75">
      <c r="A163" s="110" t="s">
        <v>334</v>
      </c>
      <c r="B163" s="93" t="s">
        <v>621</v>
      </c>
      <c r="C163" s="93" t="s">
        <v>484</v>
      </c>
      <c r="D163" s="79">
        <f>'3.Önkormányzat részletes b-k'!D433</f>
        <v>0</v>
      </c>
      <c r="E163" s="79">
        <f>'3.Önkormányzat részletes b-k'!E433</f>
        <v>0</v>
      </c>
      <c r="F163" s="79">
        <f>'3.Önkormányzat részletes b-k'!F433</f>
        <v>0</v>
      </c>
    </row>
    <row r="164" spans="1:6" ht="15.75">
      <c r="A164" s="110" t="s">
        <v>335</v>
      </c>
      <c r="B164" s="93" t="s">
        <v>622</v>
      </c>
      <c r="C164" s="93" t="s">
        <v>485</v>
      </c>
      <c r="D164" s="79">
        <f>'3.Önkormányzat részletes b-k'!D434</f>
        <v>0</v>
      </c>
      <c r="E164" s="79">
        <f>'3.Önkormányzat részletes b-k'!E434</f>
        <v>0</v>
      </c>
      <c r="F164" s="79">
        <f>'3.Önkormányzat részletes b-k'!F434</f>
        <v>0</v>
      </c>
    </row>
    <row r="165" spans="1:6" ht="15.75">
      <c r="A165" s="110" t="s">
        <v>336</v>
      </c>
      <c r="B165" s="93" t="s">
        <v>623</v>
      </c>
      <c r="C165" s="93" t="s">
        <v>486</v>
      </c>
      <c r="D165" s="79">
        <f>'3.Önkormányzat részletes b-k'!D435</f>
        <v>0</v>
      </c>
      <c r="E165" s="79">
        <f>'3.Önkormányzat részletes b-k'!E435</f>
        <v>0</v>
      </c>
      <c r="F165" s="79">
        <f>'3.Önkormányzat részletes b-k'!F435</f>
        <v>0</v>
      </c>
    </row>
    <row r="166" spans="1:6" ht="15.75">
      <c r="A166" s="110" t="s">
        <v>631</v>
      </c>
      <c r="B166" s="93" t="s">
        <v>624</v>
      </c>
      <c r="C166" s="93" t="s">
        <v>487</v>
      </c>
      <c r="D166" s="79">
        <f>'3.Önkormányzat részletes b-k'!D436</f>
        <v>11197000</v>
      </c>
      <c r="E166" s="79">
        <v>1435667</v>
      </c>
      <c r="F166" s="79">
        <v>12632667</v>
      </c>
    </row>
    <row r="167" spans="1:6" ht="15.75">
      <c r="A167" s="110" t="s">
        <v>632</v>
      </c>
      <c r="B167" s="93" t="s">
        <v>625</v>
      </c>
      <c r="C167" s="93" t="s">
        <v>488</v>
      </c>
      <c r="D167" s="79">
        <f>'3.Önkormányzat részletes b-k'!D447</f>
        <v>0</v>
      </c>
      <c r="E167" s="79">
        <f>'3.Önkormányzat részletes b-k'!E447</f>
        <v>0</v>
      </c>
      <c r="F167" s="79">
        <f>'3.Önkormányzat részletes b-k'!F447</f>
        <v>0</v>
      </c>
    </row>
    <row r="168" spans="1:6" ht="15.75">
      <c r="A168" s="110" t="s">
        <v>633</v>
      </c>
      <c r="B168" s="93" t="s">
        <v>626</v>
      </c>
      <c r="C168" s="93" t="s">
        <v>489</v>
      </c>
      <c r="D168" s="79">
        <f>'3.Önkormányzat részletes b-k'!D448</f>
        <v>0</v>
      </c>
      <c r="E168" s="79">
        <f>'3.Önkormányzat részletes b-k'!E448</f>
        <v>0</v>
      </c>
      <c r="F168" s="79">
        <f>'3.Önkormányzat részletes b-k'!F448</f>
        <v>0</v>
      </c>
    </row>
    <row r="169" spans="1:6" ht="15.75">
      <c r="A169" s="110" t="s">
        <v>634</v>
      </c>
      <c r="B169" s="93" t="s">
        <v>627</v>
      </c>
      <c r="C169" s="93" t="s">
        <v>490</v>
      </c>
      <c r="D169" s="79">
        <f>'3.Önkormányzat részletes b-k'!D449</f>
        <v>0</v>
      </c>
      <c r="E169" s="79">
        <f>'3.Önkormányzat részletes b-k'!E449</f>
        <v>0</v>
      </c>
      <c r="F169" s="79">
        <f>'3.Önkormányzat részletes b-k'!F449</f>
        <v>0</v>
      </c>
    </row>
    <row r="170" spans="1:6" ht="15.75">
      <c r="A170" s="110" t="s">
        <v>635</v>
      </c>
      <c r="B170" s="97" t="s">
        <v>628</v>
      </c>
      <c r="C170" s="93" t="s">
        <v>491</v>
      </c>
      <c r="D170" s="79">
        <f>'3.Önkormányzat részletes b-k'!D450</f>
        <v>0</v>
      </c>
      <c r="E170" s="79">
        <f>'3.Önkormányzat részletes b-k'!E450</f>
        <v>0</v>
      </c>
      <c r="F170" s="79">
        <f>'3.Önkormányzat részletes b-k'!F450</f>
        <v>0</v>
      </c>
    </row>
    <row r="171" spans="1:6" ht="15.75">
      <c r="A171" s="110" t="s">
        <v>636</v>
      </c>
      <c r="B171" s="93" t="s">
        <v>629</v>
      </c>
      <c r="C171" s="93" t="s">
        <v>492</v>
      </c>
      <c r="D171" s="79">
        <f>'3.Önkormányzat részletes b-k'!D451</f>
        <v>1500000</v>
      </c>
      <c r="E171" s="79">
        <v>6368659</v>
      </c>
      <c r="F171" s="79">
        <v>7868659</v>
      </c>
    </row>
    <row r="172" spans="1:6" ht="15.75">
      <c r="A172" s="110" t="s">
        <v>637</v>
      </c>
      <c r="B172" s="93" t="s">
        <v>630</v>
      </c>
      <c r="C172" s="93" t="s">
        <v>493</v>
      </c>
      <c r="D172" s="79">
        <f>'3.Önkormányzat részletes b-k'!D458</f>
        <v>3951</v>
      </c>
      <c r="E172" s="79">
        <v>7974</v>
      </c>
      <c r="F172" s="79">
        <v>11925</v>
      </c>
    </row>
    <row r="173" spans="1:6" ht="18.75">
      <c r="A173" s="109" t="s">
        <v>337</v>
      </c>
      <c r="B173" s="5" t="s">
        <v>643</v>
      </c>
      <c r="C173" s="5" t="s">
        <v>494</v>
      </c>
      <c r="D173" s="90">
        <f>'3.Önkormányzat részletes b-k'!D461</f>
        <v>4627664.1</v>
      </c>
      <c r="E173" s="90">
        <v>-67064</v>
      </c>
      <c r="F173" s="90">
        <v>4560600</v>
      </c>
    </row>
    <row r="174" spans="1:6" ht="15.75">
      <c r="A174" s="110" t="s">
        <v>338</v>
      </c>
      <c r="B174" s="93" t="s">
        <v>644</v>
      </c>
      <c r="C174" s="93" t="s">
        <v>495</v>
      </c>
      <c r="D174" s="79">
        <f>'3.Önkormányzat részletes b-k'!D462</f>
        <v>0</v>
      </c>
      <c r="E174" s="79">
        <f>'3.Önkormányzat részletes b-k'!E462</f>
        <v>0</v>
      </c>
      <c r="F174" s="79">
        <f>'3.Önkormányzat részletes b-k'!F462</f>
        <v>0</v>
      </c>
    </row>
    <row r="175" spans="1:6" ht="15.75">
      <c r="A175" s="110" t="s">
        <v>339</v>
      </c>
      <c r="B175" s="93" t="s">
        <v>645</v>
      </c>
      <c r="C175" s="93" t="s">
        <v>496</v>
      </c>
      <c r="D175" s="79">
        <f>'3.Önkormányzat részletes b-k'!D465</f>
        <v>0</v>
      </c>
      <c r="E175" s="79">
        <f>'3.Önkormányzat részletes b-k'!E465</f>
        <v>0</v>
      </c>
      <c r="F175" s="79">
        <f>'3.Önkormányzat részletes b-k'!F465</f>
        <v>0</v>
      </c>
    </row>
    <row r="176" spans="1:6" ht="15.75">
      <c r="A176" s="110" t="s">
        <v>340</v>
      </c>
      <c r="B176" s="93" t="s">
        <v>646</v>
      </c>
      <c r="C176" s="93" t="s">
        <v>497</v>
      </c>
      <c r="D176" s="79">
        <f>'3.Önkormányzat részletes b-k'!D469</f>
        <v>0</v>
      </c>
      <c r="E176" s="79">
        <v>140000</v>
      </c>
      <c r="F176" s="79">
        <v>140000</v>
      </c>
    </row>
    <row r="177" spans="1:6" ht="15.75">
      <c r="A177" s="110" t="s">
        <v>638</v>
      </c>
      <c r="B177" s="93" t="s">
        <v>647</v>
      </c>
      <c r="C177" s="93" t="s">
        <v>498</v>
      </c>
      <c r="D177" s="79">
        <f>'3.Önkormányzat részletes b-k'!D470</f>
        <v>3643830</v>
      </c>
      <c r="E177" s="79">
        <v>-30230</v>
      </c>
      <c r="F177" s="79">
        <v>3613600</v>
      </c>
    </row>
    <row r="178" spans="1:6" ht="15.75">
      <c r="A178" s="110" t="s">
        <v>639</v>
      </c>
      <c r="B178" s="93" t="s">
        <v>648</v>
      </c>
      <c r="C178" s="93" t="s">
        <v>499</v>
      </c>
      <c r="D178" s="79">
        <f>'3.Önkormányzat részletes b-k'!D473</f>
        <v>0</v>
      </c>
      <c r="E178" s="79">
        <f>'3.Önkormányzat részletes b-k'!E473</f>
        <v>0</v>
      </c>
      <c r="F178" s="79">
        <f>'3.Önkormányzat részletes b-k'!F473</f>
        <v>0</v>
      </c>
    </row>
    <row r="179" spans="1:6" ht="15.75">
      <c r="A179" s="110" t="s">
        <v>640</v>
      </c>
      <c r="B179" s="93" t="s">
        <v>649</v>
      </c>
      <c r="C179" s="93" t="s">
        <v>500</v>
      </c>
      <c r="D179" s="79">
        <f>'3.Önkormányzat részletes b-k'!D474</f>
        <v>0</v>
      </c>
      <c r="E179" s="79">
        <f>'3.Önkormányzat részletes b-k'!E474</f>
        <v>0</v>
      </c>
      <c r="F179" s="79">
        <f>'3.Önkormányzat részletes b-k'!F474</f>
        <v>0</v>
      </c>
    </row>
    <row r="180" spans="1:6" ht="15.75">
      <c r="A180" s="110" t="s">
        <v>641</v>
      </c>
      <c r="B180" s="93" t="s">
        <v>650</v>
      </c>
      <c r="C180" s="93" t="s">
        <v>501</v>
      </c>
      <c r="D180" s="79">
        <f>'3.Önkormányzat részletes b-k'!D475</f>
        <v>983834.1000000001</v>
      </c>
      <c r="E180" s="79">
        <v>-176834</v>
      </c>
      <c r="F180" s="79">
        <v>807000</v>
      </c>
    </row>
    <row r="181" spans="1:6" ht="18.75">
      <c r="A181" s="109" t="s">
        <v>341</v>
      </c>
      <c r="B181" s="5" t="s">
        <v>651</v>
      </c>
      <c r="C181" s="5" t="s">
        <v>502</v>
      </c>
      <c r="D181" s="90">
        <f>'3.Önkormányzat részletes b-k'!D478</f>
        <v>9769744.24</v>
      </c>
      <c r="E181" s="90">
        <v>13771001</v>
      </c>
      <c r="F181" s="90">
        <v>23540745</v>
      </c>
    </row>
    <row r="182" spans="1:6" ht="15.75">
      <c r="A182" s="110" t="s">
        <v>344</v>
      </c>
      <c r="B182" s="93" t="s">
        <v>652</v>
      </c>
      <c r="C182" s="93" t="s">
        <v>503</v>
      </c>
      <c r="D182" s="79">
        <f>'3.Önkormányzat részletes b-k'!D479</f>
        <v>6835783</v>
      </c>
      <c r="E182" s="79">
        <v>10740438</v>
      </c>
      <c r="F182" s="79">
        <v>17576221</v>
      </c>
    </row>
    <row r="183" spans="1:6" ht="15.75">
      <c r="A183" s="110" t="s">
        <v>342</v>
      </c>
      <c r="B183" s="93" t="s">
        <v>653</v>
      </c>
      <c r="C183" s="93" t="s">
        <v>504</v>
      </c>
      <c r="D183" s="79">
        <f>'3.Önkormányzat részletes b-k'!D482</f>
        <v>0</v>
      </c>
      <c r="E183" s="79">
        <f>'3.Önkormányzat részletes b-k'!E482</f>
        <v>0</v>
      </c>
      <c r="F183" s="79">
        <f>'3.Önkormányzat részletes b-k'!F482</f>
        <v>0</v>
      </c>
    </row>
    <row r="184" spans="1:6" ht="15.75">
      <c r="A184" s="110" t="s">
        <v>343</v>
      </c>
      <c r="B184" s="93" t="s">
        <v>654</v>
      </c>
      <c r="C184" s="93" t="s">
        <v>505</v>
      </c>
      <c r="D184" s="79">
        <f>'3.Önkormányzat részletes b-k'!D483</f>
        <v>856929</v>
      </c>
      <c r="E184" s="79">
        <v>145000</v>
      </c>
      <c r="F184" s="79">
        <v>1001929</v>
      </c>
    </row>
    <row r="185" spans="1:6" ht="15.75">
      <c r="A185" s="110" t="s">
        <v>642</v>
      </c>
      <c r="B185" s="93" t="s">
        <v>655</v>
      </c>
      <c r="C185" s="93" t="s">
        <v>506</v>
      </c>
      <c r="D185" s="79">
        <f>'3.Önkormányzat részletes b-k'!D485</f>
        <v>2077032.2400000002</v>
      </c>
      <c r="E185" s="79">
        <v>2885563</v>
      </c>
      <c r="F185" s="79">
        <v>4962595</v>
      </c>
    </row>
    <row r="186" spans="1:6" ht="18.75">
      <c r="A186" s="109" t="s">
        <v>384</v>
      </c>
      <c r="B186" s="5" t="s">
        <v>656</v>
      </c>
      <c r="C186" s="5" t="s">
        <v>507</v>
      </c>
      <c r="D186" s="90">
        <f>'3.Önkormányzat részletes b-k'!D488</f>
        <v>0</v>
      </c>
      <c r="E186" s="90">
        <f>'3.Önkormányzat részletes b-k'!E488</f>
        <v>0</v>
      </c>
      <c r="F186" s="90">
        <f>'3.Önkormányzat részletes b-k'!F488</f>
        <v>0</v>
      </c>
    </row>
    <row r="187" spans="1:6" ht="15.75">
      <c r="A187" s="110" t="s">
        <v>385</v>
      </c>
      <c r="B187" s="93" t="s">
        <v>658</v>
      </c>
      <c r="C187" s="93" t="s">
        <v>508</v>
      </c>
      <c r="D187" s="79">
        <f>'3.Önkormányzat részletes b-k'!D489</f>
        <v>0</v>
      </c>
      <c r="E187" s="79">
        <f>'3.Önkormányzat részletes b-k'!E489</f>
        <v>0</v>
      </c>
      <c r="F187" s="79">
        <f>'3.Önkormányzat részletes b-k'!F489</f>
        <v>0</v>
      </c>
    </row>
    <row r="188" spans="1:6" ht="15.75">
      <c r="A188" s="110" t="s">
        <v>386</v>
      </c>
      <c r="B188" s="93" t="s">
        <v>659</v>
      </c>
      <c r="C188" s="93" t="s">
        <v>509</v>
      </c>
      <c r="D188" s="79">
        <f>'3.Önkormányzat részletes b-k'!D490</f>
        <v>0</v>
      </c>
      <c r="E188" s="79">
        <f>'3.Önkormányzat részletes b-k'!E490</f>
        <v>0</v>
      </c>
      <c r="F188" s="79">
        <f>'3.Önkormányzat részletes b-k'!F490</f>
        <v>0</v>
      </c>
    </row>
    <row r="189" spans="1:6" ht="15.75">
      <c r="A189" s="110" t="s">
        <v>388</v>
      </c>
      <c r="B189" s="93" t="s">
        <v>660</v>
      </c>
      <c r="C189" s="93" t="s">
        <v>510</v>
      </c>
      <c r="D189" s="79">
        <f>'3.Önkormányzat részletes b-k'!D491</f>
        <v>0</v>
      </c>
      <c r="E189" s="79">
        <f>'3.Önkormányzat részletes b-k'!E491</f>
        <v>0</v>
      </c>
      <c r="F189" s="79">
        <f>'3.Önkormányzat részletes b-k'!F491</f>
        <v>0</v>
      </c>
    </row>
    <row r="190" spans="1:6" ht="15.75">
      <c r="A190" s="110" t="s">
        <v>389</v>
      </c>
      <c r="B190" s="93" t="s">
        <v>661</v>
      </c>
      <c r="C190" s="93" t="s">
        <v>511</v>
      </c>
      <c r="D190" s="79">
        <f>'3.Önkormányzat részletes b-k'!D492</f>
        <v>0</v>
      </c>
      <c r="E190" s="79">
        <f>'3.Önkormányzat részletes b-k'!E492</f>
        <v>0</v>
      </c>
      <c r="F190" s="79">
        <f>'3.Önkormányzat részletes b-k'!F492</f>
        <v>0</v>
      </c>
    </row>
    <row r="191" spans="1:6" ht="15.75">
      <c r="A191" s="110" t="s">
        <v>390</v>
      </c>
      <c r="B191" s="93" t="s">
        <v>662</v>
      </c>
      <c r="C191" s="93" t="s">
        <v>512</v>
      </c>
      <c r="D191" s="79">
        <f>'3.Önkormányzat részletes b-k'!D493</f>
        <v>0</v>
      </c>
      <c r="E191" s="79">
        <f>'3.Önkormányzat részletes b-k'!E493</f>
        <v>0</v>
      </c>
      <c r="F191" s="79">
        <f>'3.Önkormányzat részletes b-k'!F493</f>
        <v>0</v>
      </c>
    </row>
    <row r="192" spans="1:6" ht="15.75">
      <c r="A192" s="110" t="s">
        <v>391</v>
      </c>
      <c r="B192" s="93" t="s">
        <v>663</v>
      </c>
      <c r="C192" s="93" t="s">
        <v>513</v>
      </c>
      <c r="D192" s="79">
        <f>'3.Önkormányzat részletes b-k'!D494</f>
        <v>0</v>
      </c>
      <c r="E192" s="79">
        <f>'3.Önkormányzat részletes b-k'!E494</f>
        <v>0</v>
      </c>
      <c r="F192" s="79">
        <f>'3.Önkormányzat részletes b-k'!F494</f>
        <v>0</v>
      </c>
    </row>
    <row r="193" spans="1:6" ht="15.75">
      <c r="A193" s="110" t="s">
        <v>392</v>
      </c>
      <c r="B193" s="93" t="s">
        <v>664</v>
      </c>
      <c r="C193" s="93" t="s">
        <v>514</v>
      </c>
      <c r="D193" s="79">
        <f>'3.Önkormányzat részletes b-k'!D495</f>
        <v>0</v>
      </c>
      <c r="E193" s="79">
        <f>'3.Önkormányzat részletes b-k'!E495</f>
        <v>0</v>
      </c>
      <c r="F193" s="79">
        <f>'3.Önkormányzat részletes b-k'!F495</f>
        <v>0</v>
      </c>
    </row>
    <row r="194" spans="1:6" ht="15.75">
      <c r="A194" s="110" t="s">
        <v>393</v>
      </c>
      <c r="B194" s="93" t="s">
        <v>665</v>
      </c>
      <c r="C194" s="93" t="s">
        <v>515</v>
      </c>
      <c r="D194" s="79">
        <f>'3.Önkormányzat részletes b-k'!D496</f>
        <v>0</v>
      </c>
      <c r="E194" s="79">
        <f>'3.Önkormányzat részletes b-k'!E496</f>
        <v>0</v>
      </c>
      <c r="F194" s="79">
        <f>'3.Önkormányzat részletes b-k'!F496</f>
        <v>0</v>
      </c>
    </row>
    <row r="195" spans="1:6" ht="18.75">
      <c r="A195" s="109" t="s">
        <v>394</v>
      </c>
      <c r="B195" s="5" t="s">
        <v>666</v>
      </c>
      <c r="C195" s="5" t="s">
        <v>667</v>
      </c>
      <c r="D195" s="90">
        <f>SUM(D186,D181,D173,D160,D151,D126,D125,D106)</f>
        <v>104905540.92</v>
      </c>
      <c r="E195" s="90">
        <f>SUM(E186,E181,E173,E160,E151,E126,E125,E106)</f>
        <v>44140168</v>
      </c>
      <c r="F195" s="90">
        <f>SUM(F186,F181,F173,F160,F151,F126,F125,F106)</f>
        <v>149045709</v>
      </c>
    </row>
    <row r="196" spans="1:6" ht="18.75">
      <c r="A196" s="109" t="s">
        <v>395</v>
      </c>
      <c r="B196" s="111" t="s">
        <v>699</v>
      </c>
      <c r="C196" s="5" t="s">
        <v>517</v>
      </c>
      <c r="D196" s="90">
        <f>SUM(D197,D201,D206,D207,D208,D209,D210,D211,D212)</f>
        <v>0</v>
      </c>
      <c r="E196" s="90">
        <f>SUM(E197,E201,E206,E207,E208,E209,E210,E211,E212)</f>
        <v>1203622</v>
      </c>
      <c r="F196" s="90">
        <f>SUM(F197,F201,F206,F207,F208,F209,F210,F211,F212)</f>
        <v>1203622</v>
      </c>
    </row>
    <row r="197" spans="1:6" ht="15.75">
      <c r="A197" s="110" t="s">
        <v>678</v>
      </c>
      <c r="B197" s="94" t="s">
        <v>683</v>
      </c>
      <c r="C197" s="93" t="s">
        <v>518</v>
      </c>
      <c r="D197" s="79">
        <f>SUM(D198:D200)</f>
        <v>0</v>
      </c>
      <c r="E197" s="79">
        <f>SUM(E198:E200)</f>
        <v>0</v>
      </c>
      <c r="F197" s="79">
        <f>SUM(F198:F200)</f>
        <v>0</v>
      </c>
    </row>
    <row r="198" spans="1:6" ht="15.75">
      <c r="A198" s="110" t="s">
        <v>1262</v>
      </c>
      <c r="B198" s="94" t="s">
        <v>684</v>
      </c>
      <c r="C198" s="93" t="s">
        <v>519</v>
      </c>
      <c r="D198" s="79">
        <f>'3.Önkormányzat részletes b-k'!D500</f>
        <v>0</v>
      </c>
      <c r="E198" s="79">
        <f>'3.Önkormányzat részletes b-k'!E500</f>
        <v>0</v>
      </c>
      <c r="F198" s="79">
        <f>'3.Önkormányzat részletes b-k'!F500</f>
        <v>0</v>
      </c>
    </row>
    <row r="199" spans="1:6" ht="15.75">
      <c r="A199" s="110" t="s">
        <v>1263</v>
      </c>
      <c r="B199" s="94" t="s">
        <v>685</v>
      </c>
      <c r="C199" s="93" t="s">
        <v>520</v>
      </c>
      <c r="D199" s="79">
        <f>'3.Önkormányzat részletes b-k'!D501</f>
        <v>0</v>
      </c>
      <c r="E199" s="79">
        <f>'3.Önkormányzat részletes b-k'!E501</f>
        <v>0</v>
      </c>
      <c r="F199" s="79">
        <f>'3.Önkormányzat részletes b-k'!F501</f>
        <v>0</v>
      </c>
    </row>
    <row r="200" spans="1:6" ht="15.75">
      <c r="A200" s="110" t="s">
        <v>1264</v>
      </c>
      <c r="B200" s="94" t="s">
        <v>686</v>
      </c>
      <c r="C200" s="93" t="s">
        <v>521</v>
      </c>
      <c r="D200" s="79">
        <f>'3.Önkormányzat részletes b-k'!D502</f>
        <v>0</v>
      </c>
      <c r="E200" s="79">
        <f>'3.Önkormányzat részletes b-k'!E502</f>
        <v>0</v>
      </c>
      <c r="F200" s="79">
        <f>'3.Önkormányzat részletes b-k'!F502</f>
        <v>0</v>
      </c>
    </row>
    <row r="201" spans="1:6" ht="15.75">
      <c r="A201" s="110" t="s">
        <v>679</v>
      </c>
      <c r="B201" s="94" t="s">
        <v>687</v>
      </c>
      <c r="C201" s="93" t="s">
        <v>522</v>
      </c>
      <c r="D201" s="79">
        <f>SUM(D202:D205)</f>
        <v>0</v>
      </c>
      <c r="E201" s="79">
        <f>SUM(E202:E205)</f>
        <v>0</v>
      </c>
      <c r="F201" s="79">
        <f>SUM(F202:F205)</f>
        <v>0</v>
      </c>
    </row>
    <row r="202" spans="1:6" ht="15.75">
      <c r="A202" s="110" t="s">
        <v>1265</v>
      </c>
      <c r="B202" s="94" t="s">
        <v>688</v>
      </c>
      <c r="C202" s="93" t="s">
        <v>523</v>
      </c>
      <c r="D202" s="79">
        <f>'3.Önkormányzat részletes b-k'!D504</f>
        <v>0</v>
      </c>
      <c r="E202" s="79">
        <f>'3.Önkormányzat részletes b-k'!E504</f>
        <v>0</v>
      </c>
      <c r="F202" s="79">
        <f>'3.Önkormányzat részletes b-k'!F504</f>
        <v>0</v>
      </c>
    </row>
    <row r="203" spans="1:6" ht="15.75">
      <c r="A203" s="110" t="s">
        <v>1266</v>
      </c>
      <c r="B203" s="94" t="s">
        <v>689</v>
      </c>
      <c r="C203" s="93" t="s">
        <v>524</v>
      </c>
      <c r="D203" s="79">
        <f>'3.Önkormányzat részletes b-k'!D505</f>
        <v>0</v>
      </c>
      <c r="E203" s="79">
        <f>'3.Önkormányzat részletes b-k'!E505</f>
        <v>0</v>
      </c>
      <c r="F203" s="79">
        <f>'3.Önkormányzat részletes b-k'!F505</f>
        <v>0</v>
      </c>
    </row>
    <row r="204" spans="1:6" ht="15.75">
      <c r="A204" s="110" t="s">
        <v>1267</v>
      </c>
      <c r="B204" s="94" t="s">
        <v>690</v>
      </c>
      <c r="C204" s="93" t="s">
        <v>525</v>
      </c>
      <c r="D204" s="79">
        <f>'3.Önkormányzat részletes b-k'!D506</f>
        <v>0</v>
      </c>
      <c r="E204" s="79">
        <f>'3.Önkormányzat részletes b-k'!E506</f>
        <v>0</v>
      </c>
      <c r="F204" s="79">
        <f>'3.Önkormányzat részletes b-k'!F506</f>
        <v>0</v>
      </c>
    </row>
    <row r="205" spans="1:6" ht="15.75">
      <c r="A205" s="110" t="s">
        <v>1268</v>
      </c>
      <c r="B205" s="94" t="s">
        <v>691</v>
      </c>
      <c r="C205" s="93" t="s">
        <v>526</v>
      </c>
      <c r="D205" s="79">
        <f>'3.Önkormányzat részletes b-k'!D507</f>
        <v>0</v>
      </c>
      <c r="E205" s="79">
        <f>'3.Önkormányzat részletes b-k'!E507</f>
        <v>0</v>
      </c>
      <c r="F205" s="79">
        <f>'3.Önkormányzat részletes b-k'!F507</f>
        <v>0</v>
      </c>
    </row>
    <row r="206" spans="1:6" ht="15.75">
      <c r="A206" s="110" t="s">
        <v>680</v>
      </c>
      <c r="B206" s="94" t="s">
        <v>692</v>
      </c>
      <c r="C206" s="93" t="s">
        <v>527</v>
      </c>
      <c r="D206" s="79">
        <f>'3.Önkormányzat részletes b-k'!D508</f>
        <v>0</v>
      </c>
      <c r="E206" s="79">
        <f>'3.Önkormányzat részletes b-k'!E508</f>
        <v>0</v>
      </c>
      <c r="F206" s="79">
        <f>'3.Önkormányzat részletes b-k'!F508</f>
        <v>0</v>
      </c>
    </row>
    <row r="207" spans="1:6" ht="15.75">
      <c r="A207" s="110" t="s">
        <v>681</v>
      </c>
      <c r="B207" s="94" t="s">
        <v>693</v>
      </c>
      <c r="C207" s="93" t="s">
        <v>528</v>
      </c>
      <c r="D207" s="79">
        <f>'3.Önkormányzat részletes b-k'!D509</f>
        <v>0</v>
      </c>
      <c r="E207" s="79">
        <f>'3.Önkormányzat részletes b-k'!E509</f>
        <v>1203622</v>
      </c>
      <c r="F207" s="79">
        <f>'3.Önkormányzat részletes b-k'!F509</f>
        <v>1203622</v>
      </c>
    </row>
    <row r="208" spans="1:6" ht="15.75">
      <c r="A208" s="110" t="s">
        <v>1269</v>
      </c>
      <c r="B208" s="94" t="s">
        <v>694</v>
      </c>
      <c r="C208" s="93" t="s">
        <v>529</v>
      </c>
      <c r="D208" s="162">
        <f>'3.Önkormányzat részletes b-k'!D510</f>
        <v>0</v>
      </c>
      <c r="E208" s="162">
        <f>'3.Önkormányzat részletes b-k'!E510</f>
        <v>0</v>
      </c>
      <c r="F208" s="162">
        <f>'3.Önkormányzat részletes b-k'!F510</f>
        <v>0</v>
      </c>
    </row>
    <row r="209" spans="1:6" ht="15.75">
      <c r="A209" s="110" t="s">
        <v>1270</v>
      </c>
      <c r="B209" s="94" t="s">
        <v>695</v>
      </c>
      <c r="C209" s="93" t="s">
        <v>530</v>
      </c>
      <c r="D209" s="79">
        <f>'3.Önkormányzat részletes b-k'!D511</f>
        <v>0</v>
      </c>
      <c r="E209" s="79">
        <f>'3.Önkormányzat részletes b-k'!E511</f>
        <v>0</v>
      </c>
      <c r="F209" s="79">
        <f>'3.Önkormányzat részletes b-k'!F511</f>
        <v>0</v>
      </c>
    </row>
    <row r="210" spans="1:6" ht="15.75">
      <c r="A210" s="110" t="s">
        <v>1271</v>
      </c>
      <c r="B210" s="94" t="s">
        <v>696</v>
      </c>
      <c r="C210" s="93" t="s">
        <v>531</v>
      </c>
      <c r="D210" s="79">
        <f>'3.Önkormányzat részletes b-k'!D512</f>
        <v>0</v>
      </c>
      <c r="E210" s="79">
        <f>'3.Önkormányzat részletes b-k'!E512</f>
        <v>0</v>
      </c>
      <c r="F210" s="79">
        <f>'3.Önkormányzat részletes b-k'!F512</f>
        <v>0</v>
      </c>
    </row>
    <row r="211" spans="1:6" ht="15.75">
      <c r="A211" s="110" t="s">
        <v>1272</v>
      </c>
      <c r="B211" s="94" t="s">
        <v>697</v>
      </c>
      <c r="C211" s="93" t="s">
        <v>532</v>
      </c>
      <c r="D211" s="79">
        <f>'3.Önkormányzat részletes b-k'!D513</f>
        <v>0</v>
      </c>
      <c r="E211" s="79">
        <f>'3.Önkormányzat részletes b-k'!E513</f>
        <v>0</v>
      </c>
      <c r="F211" s="79">
        <f>'3.Önkormányzat részletes b-k'!F513</f>
        <v>0</v>
      </c>
    </row>
    <row r="212" spans="1:6" ht="15.75">
      <c r="A212" s="110" t="s">
        <v>1433</v>
      </c>
      <c r="B212" s="94" t="s">
        <v>1435</v>
      </c>
      <c r="C212" s="93" t="s">
        <v>1429</v>
      </c>
      <c r="D212" s="79">
        <f>'3.Önkormányzat részletes b-k'!D514</f>
        <v>0</v>
      </c>
      <c r="E212" s="79">
        <f>'3.Önkormányzat részletes b-k'!E514</f>
        <v>0</v>
      </c>
      <c r="F212" s="79">
        <f>'3.Önkormányzat részletes b-k'!F514</f>
        <v>0</v>
      </c>
    </row>
    <row r="213" spans="1:6" ht="18.75">
      <c r="A213" s="109" t="s">
        <v>682</v>
      </c>
      <c r="B213" s="99" t="s">
        <v>698</v>
      </c>
      <c r="C213" s="5" t="s">
        <v>533</v>
      </c>
      <c r="D213" s="90">
        <f>SUM(D214:D218)</f>
        <v>0</v>
      </c>
      <c r="E213" s="90">
        <f>SUM(E214:E218)</f>
        <v>0</v>
      </c>
      <c r="F213" s="90">
        <f>SUM(F214:F218)</f>
        <v>0</v>
      </c>
    </row>
    <row r="214" spans="1:6" ht="15.75">
      <c r="A214" s="110" t="s">
        <v>678</v>
      </c>
      <c r="B214" s="94" t="s">
        <v>700</v>
      </c>
      <c r="C214" s="93" t="s">
        <v>534</v>
      </c>
      <c r="D214" s="79">
        <f>'3.Önkormányzat részletes b-k'!D516</f>
        <v>0</v>
      </c>
      <c r="E214" s="79">
        <f>'3.Önkormányzat részletes b-k'!E516</f>
        <v>0</v>
      </c>
      <c r="F214" s="79">
        <f>'3.Önkormányzat részletes b-k'!F516</f>
        <v>0</v>
      </c>
    </row>
    <row r="215" spans="1:6" ht="15.75">
      <c r="A215" s="110" t="s">
        <v>1273</v>
      </c>
      <c r="B215" s="94" t="s">
        <v>701</v>
      </c>
      <c r="C215" s="93" t="s">
        <v>535</v>
      </c>
      <c r="D215" s="79">
        <f>'3.Önkormányzat részletes b-k'!D517</f>
        <v>0</v>
      </c>
      <c r="E215" s="79">
        <f>'3.Önkormányzat részletes b-k'!E517</f>
        <v>0</v>
      </c>
      <c r="F215" s="79">
        <f>'3.Önkormányzat részletes b-k'!F517</f>
        <v>0</v>
      </c>
    </row>
    <row r="216" spans="1:6" ht="15.75">
      <c r="A216" s="110" t="s">
        <v>1274</v>
      </c>
      <c r="B216" s="94" t="s">
        <v>702</v>
      </c>
      <c r="C216" s="93" t="s">
        <v>536</v>
      </c>
      <c r="D216" s="79">
        <f>'3.Önkormányzat részletes b-k'!D518</f>
        <v>0</v>
      </c>
      <c r="E216" s="79">
        <f>'3.Önkormányzat részletes b-k'!E518</f>
        <v>0</v>
      </c>
      <c r="F216" s="79">
        <f>'3.Önkormányzat részletes b-k'!F518</f>
        <v>0</v>
      </c>
    </row>
    <row r="217" spans="1:6" ht="15.75">
      <c r="A217" s="110" t="s">
        <v>1275</v>
      </c>
      <c r="B217" s="94" t="s">
        <v>703</v>
      </c>
      <c r="C217" s="93" t="s">
        <v>537</v>
      </c>
      <c r="D217" s="79">
        <f>'3.Önkormányzat részletes b-k'!D519</f>
        <v>0</v>
      </c>
      <c r="E217" s="79">
        <f>'3.Önkormányzat részletes b-k'!E519</f>
        <v>0</v>
      </c>
      <c r="F217" s="79">
        <f>'3.Önkormányzat részletes b-k'!F519</f>
        <v>0</v>
      </c>
    </row>
    <row r="218" spans="1:6" ht="15.75">
      <c r="A218" s="165" t="s">
        <v>1434</v>
      </c>
      <c r="B218" s="94" t="s">
        <v>1436</v>
      </c>
      <c r="C218" s="93" t="s">
        <v>1432</v>
      </c>
      <c r="D218" s="79">
        <f>'3.Önkormányzat részletes b-k'!D520</f>
        <v>0</v>
      </c>
      <c r="E218" s="79">
        <f>'3.Önkormányzat részletes b-k'!E520</f>
        <v>0</v>
      </c>
      <c r="F218" s="79">
        <f>'3.Önkormányzat részletes b-k'!F520</f>
        <v>0</v>
      </c>
    </row>
    <row r="219" spans="1:6" ht="18.75">
      <c r="A219" s="112" t="s">
        <v>1244</v>
      </c>
      <c r="B219" s="99" t="s">
        <v>704</v>
      </c>
      <c r="C219" s="5" t="s">
        <v>538</v>
      </c>
      <c r="D219" s="90">
        <f>'3.Önkormányzat részletes b-k'!D521</f>
        <v>0</v>
      </c>
      <c r="E219" s="90">
        <f>'3.Önkormányzat részletes b-k'!E521</f>
        <v>0</v>
      </c>
      <c r="F219" s="90">
        <f>'3.Önkormányzat részletes b-k'!F521</f>
        <v>0</v>
      </c>
    </row>
    <row r="220" spans="1:6" ht="18.75">
      <c r="A220" s="109" t="s">
        <v>1009</v>
      </c>
      <c r="B220" s="6" t="s">
        <v>705</v>
      </c>
      <c r="C220" s="5" t="s">
        <v>516</v>
      </c>
      <c r="D220" s="90">
        <f>SUM(D196,D213,D219)</f>
        <v>0</v>
      </c>
      <c r="E220" s="90">
        <f>SUM(E196,E213,E219)</f>
        <v>1203622</v>
      </c>
      <c r="F220" s="90">
        <f>SUM(F196,F213,F219)</f>
        <v>1203622</v>
      </c>
    </row>
    <row r="221" spans="1:6" ht="18.75">
      <c r="A221" s="109" t="s">
        <v>1010</v>
      </c>
      <c r="B221" s="5" t="s">
        <v>706</v>
      </c>
      <c r="C221" s="5" t="s">
        <v>707</v>
      </c>
      <c r="D221" s="90">
        <f>SUM(D195,D220)</f>
        <v>104905540.92</v>
      </c>
      <c r="E221" s="90">
        <f>SUM(E195,E220)</f>
        <v>45343790</v>
      </c>
      <c r="F221" s="90">
        <f>SUM(F195,F220)</f>
        <v>150249331</v>
      </c>
    </row>
    <row r="222" spans="1:6" ht="15.75">
      <c r="A222" s="113"/>
      <c r="B222" s="85"/>
      <c r="C222" s="85"/>
      <c r="D222" s="105"/>
      <c r="E222" s="105"/>
      <c r="F222" s="105"/>
    </row>
    <row r="223" spans="1:6" ht="15.75">
      <c r="A223" s="113"/>
      <c r="B223" s="85"/>
      <c r="C223" s="85"/>
      <c r="D223" s="105"/>
      <c r="E223" s="105"/>
      <c r="F223" s="105"/>
    </row>
    <row r="224" spans="1:6" ht="15.75">
      <c r="A224" s="113"/>
      <c r="B224" s="85"/>
      <c r="C224" s="85"/>
      <c r="D224" s="105"/>
      <c r="E224" s="105"/>
      <c r="F224" s="105"/>
    </row>
    <row r="225" spans="1:6" ht="15.75">
      <c r="A225" s="113"/>
      <c r="B225" s="85"/>
      <c r="C225" s="85"/>
      <c r="D225" s="105"/>
      <c r="E225" s="105"/>
      <c r="F225" s="105"/>
    </row>
    <row r="226" spans="1:6" ht="15.75">
      <c r="A226" s="113"/>
      <c r="B226" s="85"/>
      <c r="C226" s="85"/>
      <c r="D226" s="105"/>
      <c r="E226" s="105"/>
      <c r="F226" s="105"/>
    </row>
    <row r="227" spans="1:6" ht="15.75">
      <c r="A227" s="113"/>
      <c r="D227" s="114"/>
      <c r="E227" s="114"/>
      <c r="F227" s="114"/>
    </row>
    <row r="228" spans="1:6" ht="15.75">
      <c r="A228" s="113"/>
      <c r="D228" s="114"/>
      <c r="E228" s="114"/>
      <c r="F228" s="114"/>
    </row>
    <row r="229" spans="1:6" ht="15.75">
      <c r="A229" s="113"/>
      <c r="D229" s="114"/>
      <c r="E229" s="114"/>
      <c r="F229" s="114"/>
    </row>
    <row r="230" spans="1:6" ht="15.75">
      <c r="A230" s="113"/>
      <c r="D230" s="114"/>
      <c r="E230" s="114"/>
      <c r="F230" s="114"/>
    </row>
    <row r="231" spans="1:6" ht="15.75">
      <c r="A231" s="113"/>
      <c r="D231" s="114"/>
      <c r="E231" s="114"/>
      <c r="F231" s="114"/>
    </row>
    <row r="232" ht="15.75">
      <c r="A232" s="113"/>
    </row>
  </sheetData>
  <sheetProtection/>
  <mergeCells count="3">
    <mergeCell ref="A3:D3"/>
    <mergeCell ref="A102:D102"/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  <headerFooter>
    <oddHeader>&amp;R1. melléklet
a 2/2017. (V.23.) önkormányzati rendelethez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34"/>
  <sheetViews>
    <sheetView view="pageLayout" zoomScale="78" zoomScaleNormal="115" zoomScaleSheetLayoutView="100" zoomScalePageLayoutView="78" workbookViewId="0" topLeftCell="A1">
      <selection activeCell="D29" sqref="D29"/>
    </sheetView>
  </sheetViews>
  <sheetFormatPr defaultColWidth="9.140625" defaultRowHeight="15"/>
  <cols>
    <col min="2" max="2" width="52.421875" style="0" customWidth="1"/>
    <col min="3" max="3" width="10.8515625" style="0" bestFit="1" customWidth="1"/>
    <col min="4" max="4" width="17.8515625" style="38" customWidth="1"/>
    <col min="5" max="5" width="40.7109375" style="0" customWidth="1"/>
    <col min="6" max="6" width="10.8515625" style="0" customWidth="1"/>
    <col min="7" max="7" width="17.8515625" style="38" customWidth="1"/>
  </cols>
  <sheetData>
    <row r="1" spans="1:7" ht="15.75">
      <c r="A1" s="184" t="s">
        <v>1213</v>
      </c>
      <c r="B1" s="184"/>
      <c r="C1" s="184"/>
      <c r="D1" s="184"/>
      <c r="E1" s="184"/>
      <c r="F1" s="184"/>
      <c r="G1" s="184"/>
    </row>
    <row r="2" spans="1:7" ht="15.75" thickBot="1">
      <c r="A2" s="55"/>
      <c r="B2" s="55"/>
      <c r="C2" s="55"/>
      <c r="D2" s="56"/>
      <c r="E2" s="55"/>
      <c r="F2" s="55"/>
      <c r="G2" s="119" t="s">
        <v>1283</v>
      </c>
    </row>
    <row r="3" spans="1:7" ht="15.75" thickBot="1">
      <c r="A3" s="159" t="s">
        <v>1232</v>
      </c>
      <c r="B3" s="153" t="s">
        <v>1233</v>
      </c>
      <c r="C3" s="120" t="s">
        <v>1234</v>
      </c>
      <c r="D3" s="121" t="s">
        <v>1235</v>
      </c>
      <c r="E3" s="120" t="s">
        <v>1236</v>
      </c>
      <c r="F3" s="120" t="s">
        <v>1242</v>
      </c>
      <c r="G3" s="122" t="s">
        <v>1249</v>
      </c>
    </row>
    <row r="4" spans="1:7" ht="15.75" thickBot="1">
      <c r="A4" s="123"/>
      <c r="B4" s="185" t="s">
        <v>1214</v>
      </c>
      <c r="C4" s="186"/>
      <c r="D4" s="186"/>
      <c r="E4" s="186" t="s">
        <v>1215</v>
      </c>
      <c r="F4" s="186"/>
      <c r="G4" s="186"/>
    </row>
    <row r="5" spans="1:7" ht="44.25" thickBot="1">
      <c r="A5" s="142" t="s">
        <v>1216</v>
      </c>
      <c r="B5" s="154" t="s">
        <v>212</v>
      </c>
      <c r="C5" s="142" t="s">
        <v>213</v>
      </c>
      <c r="D5" s="143" t="s">
        <v>1489</v>
      </c>
      <c r="E5" s="142" t="s">
        <v>212</v>
      </c>
      <c r="F5" s="142" t="s">
        <v>213</v>
      </c>
      <c r="G5" s="143" t="s">
        <v>1489</v>
      </c>
    </row>
    <row r="6" spans="1:7" ht="15">
      <c r="A6" s="160" t="s">
        <v>1217</v>
      </c>
      <c r="B6" s="155" t="s">
        <v>189</v>
      </c>
      <c r="C6" s="125" t="s">
        <v>226</v>
      </c>
      <c r="D6" s="126">
        <f>'1. Főösszesítő'!F7</f>
        <v>49341802</v>
      </c>
      <c r="E6" s="139" t="s">
        <v>539</v>
      </c>
      <c r="F6" s="127" t="s">
        <v>427</v>
      </c>
      <c r="G6" s="128">
        <f>'1. Főösszesítő'!F106</f>
        <v>29629833</v>
      </c>
    </row>
    <row r="7" spans="1:7" ht="30">
      <c r="A7" s="161" t="s">
        <v>1218</v>
      </c>
      <c r="B7" s="155" t="s">
        <v>271</v>
      </c>
      <c r="C7" s="129" t="s">
        <v>244</v>
      </c>
      <c r="D7" s="130">
        <f>'1. Főösszesítő'!F26</f>
        <v>45370312</v>
      </c>
      <c r="E7" s="139" t="s">
        <v>569</v>
      </c>
      <c r="F7" s="131" t="s">
        <v>446</v>
      </c>
      <c r="G7" s="132">
        <f>'1. Főösszesítő'!F125</f>
        <v>7578279</v>
      </c>
    </row>
    <row r="8" spans="1:7" ht="15">
      <c r="A8" s="161" t="s">
        <v>1219</v>
      </c>
      <c r="B8" s="155" t="s">
        <v>320</v>
      </c>
      <c r="C8" s="133" t="s">
        <v>285</v>
      </c>
      <c r="D8" s="134">
        <f>'1. Főösszesítő'!F40</f>
        <v>25325467</v>
      </c>
      <c r="E8" s="139" t="s">
        <v>708</v>
      </c>
      <c r="F8" s="135" t="s">
        <v>447</v>
      </c>
      <c r="G8" s="136">
        <f>'1. Főösszesítő'!F126</f>
        <v>54989901</v>
      </c>
    </row>
    <row r="9" spans="1:7" ht="15">
      <c r="A9" s="161" t="s">
        <v>1220</v>
      </c>
      <c r="B9" s="155" t="s">
        <v>351</v>
      </c>
      <c r="C9" s="133" t="s">
        <v>302</v>
      </c>
      <c r="D9" s="134">
        <f>'1. Főösszesítő'!F58</f>
        <v>64310</v>
      </c>
      <c r="E9" s="139" t="s">
        <v>609</v>
      </c>
      <c r="F9" s="135" t="s">
        <v>472</v>
      </c>
      <c r="G9" s="136">
        <f>'1. Főösszesítő'!F151</f>
        <v>4953100</v>
      </c>
    </row>
    <row r="10" spans="1:7" ht="15.75" thickBot="1">
      <c r="A10" s="161" t="s">
        <v>1221</v>
      </c>
      <c r="B10" s="156"/>
      <c r="C10" s="133"/>
      <c r="D10" s="134"/>
      <c r="E10" s="139" t="s">
        <v>618</v>
      </c>
      <c r="F10" s="135" t="s">
        <v>1008</v>
      </c>
      <c r="G10" s="136">
        <f>'1. Főösszesítő'!F160</f>
        <v>23793251</v>
      </c>
    </row>
    <row r="11" spans="1:7" ht="15.75" thickBot="1">
      <c r="A11" s="124" t="s">
        <v>1222</v>
      </c>
      <c r="B11" s="157" t="s">
        <v>1253</v>
      </c>
      <c r="C11" s="124"/>
      <c r="D11" s="137">
        <f>SUM(D6:D10)</f>
        <v>120101891</v>
      </c>
      <c r="E11" s="140" t="s">
        <v>1250</v>
      </c>
      <c r="F11" s="124"/>
      <c r="G11" s="137">
        <f>SUM(G6:G10)</f>
        <v>120944364</v>
      </c>
    </row>
    <row r="12" spans="1:7" ht="15">
      <c r="A12" s="160" t="s">
        <v>1223</v>
      </c>
      <c r="B12" s="155" t="s">
        <v>400</v>
      </c>
      <c r="C12" s="129" t="s">
        <v>360</v>
      </c>
      <c r="D12" s="126">
        <v>14449745</v>
      </c>
      <c r="E12" s="141" t="s">
        <v>699</v>
      </c>
      <c r="F12" s="127" t="s">
        <v>517</v>
      </c>
      <c r="G12" s="138">
        <f>'1. Főösszesítő'!F196</f>
        <v>1203622</v>
      </c>
    </row>
    <row r="13" spans="1:7" ht="15">
      <c r="A13" s="161" t="s">
        <v>1224</v>
      </c>
      <c r="B13" s="155" t="s">
        <v>418</v>
      </c>
      <c r="C13" s="133" t="s">
        <v>378</v>
      </c>
      <c r="D13" s="134">
        <f>'1. Főösszesítő'!F90</f>
        <v>0</v>
      </c>
      <c r="E13" s="139" t="s">
        <v>698</v>
      </c>
      <c r="F13" s="135" t="s">
        <v>533</v>
      </c>
      <c r="G13" s="136">
        <f>'1. Főösszesítő'!F213</f>
        <v>0</v>
      </c>
    </row>
    <row r="14" spans="1:7" ht="30.75" thickBot="1">
      <c r="A14" s="161" t="s">
        <v>1225</v>
      </c>
      <c r="B14" s="158" t="s">
        <v>422</v>
      </c>
      <c r="C14" s="133" t="s">
        <v>1471</v>
      </c>
      <c r="D14" s="134">
        <f>'1. Főösszesítő'!D96+'1. Főösszesítő'!D97</f>
        <v>0</v>
      </c>
      <c r="E14" s="139" t="s">
        <v>704</v>
      </c>
      <c r="F14" s="135" t="s">
        <v>538</v>
      </c>
      <c r="G14" s="136">
        <f>'1. Főösszesítő'!F219</f>
        <v>0</v>
      </c>
    </row>
    <row r="15" spans="1:7" ht="15.75" thickBot="1">
      <c r="A15" s="124" t="s">
        <v>1226</v>
      </c>
      <c r="B15" s="157" t="s">
        <v>1251</v>
      </c>
      <c r="C15" s="124"/>
      <c r="D15" s="137">
        <f>SUM(D12:D14)</f>
        <v>14449745</v>
      </c>
      <c r="E15" s="140" t="s">
        <v>1252</v>
      </c>
      <c r="F15" s="124"/>
      <c r="G15" s="137">
        <f>SUM(G12:G14)</f>
        <v>1203622</v>
      </c>
    </row>
    <row r="16" spans="1:7" ht="15.75" thickBot="1">
      <c r="A16" s="124" t="s">
        <v>1227</v>
      </c>
      <c r="B16" s="157" t="s">
        <v>425</v>
      </c>
      <c r="C16" s="124"/>
      <c r="D16" s="137">
        <f>SUM(D15,D11)</f>
        <v>134551636</v>
      </c>
      <c r="E16" s="140" t="s">
        <v>706</v>
      </c>
      <c r="F16" s="124"/>
      <c r="G16" s="137">
        <f>SUM(G15,G11)</f>
        <v>122147986</v>
      </c>
    </row>
    <row r="17" spans="1:7" ht="15.75" thickBot="1">
      <c r="A17" s="124" t="s">
        <v>1228</v>
      </c>
      <c r="B17" s="157" t="s">
        <v>1230</v>
      </c>
      <c r="C17" s="124"/>
      <c r="D17" s="137">
        <f>D16-G16</f>
        <v>12403650</v>
      </c>
      <c r="E17" s="140" t="s">
        <v>1229</v>
      </c>
      <c r="F17" s="124"/>
      <c r="G17" s="137"/>
    </row>
    <row r="18" spans="1:7" ht="15">
      <c r="A18" s="35"/>
      <c r="B18" s="36"/>
      <c r="C18" s="36"/>
      <c r="D18" s="37"/>
      <c r="E18" s="36"/>
      <c r="F18" s="36"/>
      <c r="G18" s="37"/>
    </row>
    <row r="19" spans="1:7" ht="15.75">
      <c r="A19" s="184" t="s">
        <v>1231</v>
      </c>
      <c r="B19" s="184"/>
      <c r="C19" s="184"/>
      <c r="D19" s="184"/>
      <c r="E19" s="184"/>
      <c r="F19" s="184"/>
      <c r="G19" s="184"/>
    </row>
    <row r="20" spans="1:7" ht="15.75" thickBot="1">
      <c r="A20" s="55"/>
      <c r="B20" s="55"/>
      <c r="C20" s="55"/>
      <c r="D20" s="56"/>
      <c r="E20" s="55"/>
      <c r="F20" s="55"/>
      <c r="G20" s="119" t="s">
        <v>1283</v>
      </c>
    </row>
    <row r="21" spans="1:7" ht="15.75" thickBot="1">
      <c r="A21" s="159" t="s">
        <v>1232</v>
      </c>
      <c r="B21" s="153" t="s">
        <v>1233</v>
      </c>
      <c r="C21" s="120" t="s">
        <v>1234</v>
      </c>
      <c r="D21" s="121" t="s">
        <v>1235</v>
      </c>
      <c r="E21" s="120" t="s">
        <v>1236</v>
      </c>
      <c r="F21" s="120" t="s">
        <v>1242</v>
      </c>
      <c r="G21" s="122" t="s">
        <v>1249</v>
      </c>
    </row>
    <row r="22" spans="1:7" ht="15.75" thickBot="1">
      <c r="A22" s="124"/>
      <c r="B22" s="182" t="s">
        <v>1214</v>
      </c>
      <c r="C22" s="183"/>
      <c r="D22" s="183"/>
      <c r="E22" s="183" t="s">
        <v>1215</v>
      </c>
      <c r="F22" s="183"/>
      <c r="G22" s="183"/>
    </row>
    <row r="23" spans="1:7" ht="30" thickBot="1">
      <c r="A23" s="142" t="s">
        <v>1216</v>
      </c>
      <c r="B23" s="154" t="s">
        <v>212</v>
      </c>
      <c r="C23" s="142" t="s">
        <v>213</v>
      </c>
      <c r="D23" s="143" t="s">
        <v>1286</v>
      </c>
      <c r="E23" s="142" t="s">
        <v>212</v>
      </c>
      <c r="F23" s="142" t="s">
        <v>213</v>
      </c>
      <c r="G23" s="143" t="s">
        <v>1286</v>
      </c>
    </row>
    <row r="24" spans="1:7" ht="15">
      <c r="A24" s="160" t="s">
        <v>1217</v>
      </c>
      <c r="B24" s="155" t="s">
        <v>239</v>
      </c>
      <c r="C24" s="129" t="s">
        <v>227</v>
      </c>
      <c r="D24" s="126">
        <f>'1. Főösszesítő'!F20</f>
        <v>14252082</v>
      </c>
      <c r="E24" s="139" t="s">
        <v>643</v>
      </c>
      <c r="F24" s="127" t="s">
        <v>494</v>
      </c>
      <c r="G24" s="138">
        <f>'1. Főösszesítő'!F173</f>
        <v>4560600</v>
      </c>
    </row>
    <row r="25" spans="1:7" ht="15">
      <c r="A25" s="161" t="s">
        <v>1218</v>
      </c>
      <c r="B25" s="155" t="s">
        <v>345</v>
      </c>
      <c r="C25" s="133" t="s">
        <v>296</v>
      </c>
      <c r="D25" s="134">
        <f>'1. Főösszesítő'!F52</f>
        <v>0</v>
      </c>
      <c r="E25" s="139" t="s">
        <v>651</v>
      </c>
      <c r="F25" s="135" t="s">
        <v>502</v>
      </c>
      <c r="G25" s="136">
        <f>'1. Főösszesítő'!F181</f>
        <v>23540745</v>
      </c>
    </row>
    <row r="26" spans="1:7" ht="15.75" thickBot="1">
      <c r="A26" s="161" t="s">
        <v>1219</v>
      </c>
      <c r="B26" s="155" t="s">
        <v>354</v>
      </c>
      <c r="C26" s="133" t="s">
        <v>306</v>
      </c>
      <c r="D26" s="134">
        <f>'1. Főösszesítő'!F64</f>
        <v>1445613</v>
      </c>
      <c r="E26" s="139" t="s">
        <v>656</v>
      </c>
      <c r="F26" s="135" t="s">
        <v>507</v>
      </c>
      <c r="G26" s="136">
        <f>'1. Főösszesítő'!F186</f>
        <v>0</v>
      </c>
    </row>
    <row r="27" spans="1:7" ht="15.75" thickBot="1">
      <c r="A27" s="124" t="s">
        <v>1220</v>
      </c>
      <c r="B27" s="157" t="s">
        <v>1254</v>
      </c>
      <c r="C27" s="124"/>
      <c r="D27" s="137">
        <f>SUM(D24:D26)</f>
        <v>15697695</v>
      </c>
      <c r="E27" s="140" t="s">
        <v>1255</v>
      </c>
      <c r="F27" s="124"/>
      <c r="G27" s="137">
        <f>SUM(G24:G26)</f>
        <v>28101345</v>
      </c>
    </row>
    <row r="28" spans="1:7" ht="15">
      <c r="A28" s="161" t="s">
        <v>1221</v>
      </c>
      <c r="B28" s="155" t="s">
        <v>400</v>
      </c>
      <c r="C28" s="129" t="s">
        <v>360</v>
      </c>
      <c r="D28" s="134">
        <v>14449745</v>
      </c>
      <c r="E28" s="141" t="s">
        <v>699</v>
      </c>
      <c r="F28" s="127" t="s">
        <v>517</v>
      </c>
      <c r="G28" s="136">
        <v>0</v>
      </c>
    </row>
    <row r="29" spans="1:7" ht="15">
      <c r="A29" s="161" t="s">
        <v>1222</v>
      </c>
      <c r="B29" s="155" t="s">
        <v>418</v>
      </c>
      <c r="C29" s="133" t="s">
        <v>378</v>
      </c>
      <c r="D29" s="134">
        <f>'1. Főösszesítő'!F213</f>
        <v>0</v>
      </c>
      <c r="E29" s="139" t="s">
        <v>698</v>
      </c>
      <c r="F29" s="135" t="s">
        <v>533</v>
      </c>
      <c r="G29" s="136">
        <v>0</v>
      </c>
    </row>
    <row r="30" spans="1:7" ht="30.75" thickBot="1">
      <c r="A30" s="161" t="s">
        <v>1223</v>
      </c>
      <c r="B30" s="158" t="s">
        <v>422</v>
      </c>
      <c r="C30" s="133" t="s">
        <v>383</v>
      </c>
      <c r="D30" s="134">
        <f>'1. Főösszesítő'!F219</f>
        <v>0</v>
      </c>
      <c r="E30" s="139" t="s">
        <v>704</v>
      </c>
      <c r="F30" s="135" t="s">
        <v>538</v>
      </c>
      <c r="G30" s="136">
        <v>0</v>
      </c>
    </row>
    <row r="31" spans="1:7" ht="15.75" thickBot="1">
      <c r="A31" s="124" t="s">
        <v>1224</v>
      </c>
      <c r="B31" s="157" t="s">
        <v>1256</v>
      </c>
      <c r="C31" s="124"/>
      <c r="D31" s="137">
        <f>SUM(D28:D30)</f>
        <v>14449745</v>
      </c>
      <c r="E31" s="140" t="s">
        <v>1257</v>
      </c>
      <c r="F31" s="124"/>
      <c r="G31" s="137">
        <f>SUM(G28:G30)</f>
        <v>0</v>
      </c>
    </row>
    <row r="32" spans="1:7" ht="15.75" thickBot="1">
      <c r="A32" s="124" t="s">
        <v>1225</v>
      </c>
      <c r="B32" s="157" t="s">
        <v>425</v>
      </c>
      <c r="C32" s="124"/>
      <c r="D32" s="137">
        <f>SUM(D31,D27)</f>
        <v>30147440</v>
      </c>
      <c r="E32" s="140" t="s">
        <v>706</v>
      </c>
      <c r="F32" s="124"/>
      <c r="G32" s="137">
        <f>SUM(G31,G27)</f>
        <v>28101345</v>
      </c>
    </row>
    <row r="33" spans="1:7" ht="15.75" thickBot="1">
      <c r="A33" s="124" t="s">
        <v>1226</v>
      </c>
      <c r="B33" s="157" t="s">
        <v>1230</v>
      </c>
      <c r="C33" s="124"/>
      <c r="D33" s="137"/>
      <c r="E33" s="140" t="s">
        <v>1229</v>
      </c>
      <c r="F33" s="124"/>
      <c r="G33" s="137">
        <f>D32-G32</f>
        <v>2046095</v>
      </c>
    </row>
    <row r="34" spans="1:7" ht="15">
      <c r="A34" s="57"/>
      <c r="B34" s="57"/>
      <c r="C34" s="57"/>
      <c r="D34" s="58"/>
      <c r="E34" s="57"/>
      <c r="F34" s="57"/>
      <c r="G34" s="58"/>
    </row>
  </sheetData>
  <sheetProtection/>
  <mergeCells count="6">
    <mergeCell ref="B22:D22"/>
    <mergeCell ref="E22:G22"/>
    <mergeCell ref="A1:G1"/>
    <mergeCell ref="B4:D4"/>
    <mergeCell ref="E4:G4"/>
    <mergeCell ref="A19:G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&amp;R2. melléklet
a 2/2017. (V.23.) önkormányzati rendelethez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T616"/>
  <sheetViews>
    <sheetView zoomScale="86" zoomScaleNormal="86" zoomScaleSheetLayoutView="130" zoomScalePageLayoutView="78" workbookViewId="0" topLeftCell="A1">
      <selection activeCell="A1" sqref="A1:D1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3" width="11.28125" style="0" bestFit="1" customWidth="1"/>
    <col min="4" max="6" width="16.140625" style="0" customWidth="1"/>
    <col min="14" max="14" width="10.140625" style="0" bestFit="1" customWidth="1"/>
  </cols>
  <sheetData>
    <row r="1" spans="1:15" ht="20.25" customHeight="1">
      <c r="A1" s="187" t="s">
        <v>1287</v>
      </c>
      <c r="B1" s="187"/>
      <c r="C1" s="187"/>
      <c r="D1" s="18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 customHeight="1">
      <c r="A2" s="188" t="s">
        <v>1282</v>
      </c>
      <c r="B2" s="188"/>
      <c r="C2" s="188"/>
      <c r="D2" s="188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  <c r="O3" s="7"/>
    </row>
    <row r="4" spans="1:15" ht="23.25">
      <c r="A4" s="82"/>
      <c r="B4" s="82"/>
      <c r="C4" s="82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  <c r="O4" s="7"/>
    </row>
    <row r="5" spans="1:15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1242</v>
      </c>
      <c r="G5" s="7"/>
      <c r="H5" s="7"/>
      <c r="I5" s="7"/>
      <c r="J5" s="7"/>
      <c r="K5" s="7"/>
      <c r="L5" s="7"/>
      <c r="M5" s="7"/>
      <c r="N5" s="7"/>
      <c r="O5" s="7"/>
    </row>
    <row r="6" spans="1:15" ht="47.25">
      <c r="A6" s="8" t="s">
        <v>212</v>
      </c>
      <c r="B6" s="8" t="s">
        <v>213</v>
      </c>
      <c r="C6" s="8" t="s">
        <v>709</v>
      </c>
      <c r="D6" s="8" t="s">
        <v>1437</v>
      </c>
      <c r="E6" s="8" t="s">
        <v>1487</v>
      </c>
      <c r="F6" s="8" t="s">
        <v>1490</v>
      </c>
      <c r="G6" s="7"/>
      <c r="H6" s="7"/>
      <c r="I6" s="7"/>
      <c r="J6" s="7"/>
      <c r="K6" s="7"/>
      <c r="L6" s="7"/>
      <c r="M6" s="7"/>
      <c r="N6" s="7"/>
      <c r="O6" s="7"/>
    </row>
    <row r="7" spans="1:15" ht="30" customHeight="1">
      <c r="A7" s="9" t="s">
        <v>1276</v>
      </c>
      <c r="B7" s="9" t="s">
        <v>358</v>
      </c>
      <c r="C7" s="10"/>
      <c r="D7" s="30">
        <f>SUM(D8,D73,D83,D120,D153,D159,D175)</f>
        <v>93449909.51</v>
      </c>
      <c r="E7" s="30">
        <f>SUM(E8,E73,E83,E120,E153,E159,E175)</f>
        <v>42349676</v>
      </c>
      <c r="F7" s="30">
        <f aca="true" t="shared" si="0" ref="F7:F12">D7+E7</f>
        <v>135799585.51</v>
      </c>
      <c r="G7" s="7"/>
      <c r="H7" s="7"/>
      <c r="I7" s="7"/>
      <c r="J7" s="7"/>
      <c r="K7" s="7"/>
      <c r="L7" s="7"/>
      <c r="M7" s="7"/>
      <c r="N7" s="7"/>
      <c r="O7" s="7"/>
    </row>
    <row r="8" spans="1:15" ht="15.75">
      <c r="A8" s="11" t="s">
        <v>710</v>
      </c>
      <c r="B8" s="2" t="s">
        <v>226</v>
      </c>
      <c r="C8" s="12" t="s">
        <v>711</v>
      </c>
      <c r="D8" s="31">
        <f>SUM(D9,D65,D66,D67,D68,D69)</f>
        <v>40111414</v>
      </c>
      <c r="E8" s="31">
        <v>9230388</v>
      </c>
      <c r="F8" s="31">
        <v>49341802</v>
      </c>
      <c r="G8" s="7"/>
      <c r="H8" s="7"/>
      <c r="I8" s="7"/>
      <c r="J8" s="7"/>
      <c r="K8" s="7"/>
      <c r="L8" s="7"/>
      <c r="M8" s="7"/>
      <c r="N8" s="7"/>
      <c r="O8" s="7"/>
    </row>
    <row r="9" spans="1:15" ht="15.75">
      <c r="A9" s="4" t="s">
        <v>712</v>
      </c>
      <c r="B9" s="2" t="s">
        <v>214</v>
      </c>
      <c r="C9" s="12" t="s">
        <v>713</v>
      </c>
      <c r="D9" s="32">
        <f>SUM(D10,D47,D48,D59,D61,D64)</f>
        <v>30112390</v>
      </c>
      <c r="E9" s="32">
        <v>6537322</v>
      </c>
      <c r="F9" s="32">
        <f t="shared" si="0"/>
        <v>36649712</v>
      </c>
      <c r="G9" s="7"/>
      <c r="H9" s="7"/>
      <c r="I9" s="7"/>
      <c r="J9" s="7"/>
      <c r="K9" s="7"/>
      <c r="L9" s="7"/>
      <c r="M9" s="7"/>
      <c r="N9" s="7"/>
      <c r="O9" s="7"/>
    </row>
    <row r="10" spans="1:15" ht="15.75">
      <c r="A10" s="13" t="s">
        <v>714</v>
      </c>
      <c r="B10" s="2" t="s">
        <v>215</v>
      </c>
      <c r="C10" s="12" t="s">
        <v>715</v>
      </c>
      <c r="D10" s="32">
        <f>SUM(D11,D15,D32,D36,D40,D46)</f>
        <v>12174237</v>
      </c>
      <c r="E10" s="32">
        <v>1336341</v>
      </c>
      <c r="F10" s="32">
        <f t="shared" si="0"/>
        <v>13510578</v>
      </c>
      <c r="G10" s="7"/>
      <c r="H10" s="7"/>
      <c r="I10" s="7"/>
      <c r="J10" s="7"/>
      <c r="K10" s="7"/>
      <c r="L10" s="7"/>
      <c r="M10" s="7"/>
      <c r="N10" s="7"/>
      <c r="O10" s="7"/>
    </row>
    <row r="11" spans="1:15" ht="15.75">
      <c r="A11" s="14" t="s">
        <v>716</v>
      </c>
      <c r="B11" s="2"/>
      <c r="C11" s="12"/>
      <c r="D11" s="32">
        <f>D13</f>
        <v>0</v>
      </c>
      <c r="E11" s="32">
        <f>E13</f>
        <v>0</v>
      </c>
      <c r="F11" s="32">
        <f t="shared" si="0"/>
        <v>0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15.75">
      <c r="A12" s="15" t="s">
        <v>1194</v>
      </c>
      <c r="B12" s="2"/>
      <c r="C12" s="12"/>
      <c r="D12" s="32"/>
      <c r="E12" s="32"/>
      <c r="F12" s="32">
        <f t="shared" si="0"/>
        <v>0</v>
      </c>
      <c r="G12" s="7"/>
      <c r="H12" s="7"/>
      <c r="I12" s="7"/>
      <c r="J12" s="7"/>
      <c r="K12" s="7"/>
      <c r="L12" s="7"/>
      <c r="M12" s="7"/>
      <c r="N12" s="33"/>
      <c r="O12" s="7"/>
    </row>
    <row r="13" spans="1:15" ht="15.75">
      <c r="A13" s="15" t="s">
        <v>1195</v>
      </c>
      <c r="B13" s="2"/>
      <c r="C13" s="12"/>
      <c r="D13" s="32"/>
      <c r="E13" s="32"/>
      <c r="F13" s="32">
        <f aca="true" t="shared" si="1" ref="F13:F76">D13+E13</f>
        <v>0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ht="15.75">
      <c r="A14" s="15" t="s">
        <v>1196</v>
      </c>
      <c r="B14" s="2"/>
      <c r="C14" s="12"/>
      <c r="D14" s="32">
        <f>D13-D12</f>
        <v>0</v>
      </c>
      <c r="E14" s="32">
        <f>E13-E12</f>
        <v>0</v>
      </c>
      <c r="F14" s="32">
        <f t="shared" si="1"/>
        <v>0</v>
      </c>
      <c r="G14" s="7"/>
      <c r="H14" s="7"/>
      <c r="I14" s="7"/>
      <c r="J14" s="7"/>
      <c r="K14" s="7"/>
      <c r="L14" s="7"/>
      <c r="M14" s="7"/>
      <c r="N14" s="7"/>
      <c r="O14" s="7"/>
    </row>
    <row r="15" spans="1:15" ht="15.75">
      <c r="A15" s="14" t="s">
        <v>717</v>
      </c>
      <c r="B15" s="2"/>
      <c r="C15" s="12"/>
      <c r="D15" s="32">
        <f>SUM(D16,D20,D24,D28)</f>
        <v>8812326</v>
      </c>
      <c r="E15" s="32">
        <f>SUM(E16,E20,E24,E28)</f>
        <v>0</v>
      </c>
      <c r="F15" s="32">
        <f t="shared" si="1"/>
        <v>8812326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15.75">
      <c r="A16" s="15" t="s">
        <v>718</v>
      </c>
      <c r="B16" s="2"/>
      <c r="C16" s="12"/>
      <c r="D16" s="32">
        <f>D18</f>
        <v>2401710</v>
      </c>
      <c r="E16" s="32">
        <f>E18</f>
        <v>0</v>
      </c>
      <c r="F16" s="32">
        <f t="shared" si="1"/>
        <v>2401710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15.75">
      <c r="A17" s="29" t="s">
        <v>1198</v>
      </c>
      <c r="B17" s="2"/>
      <c r="C17" s="12"/>
      <c r="D17" s="32">
        <v>2401710</v>
      </c>
      <c r="E17" s="32"/>
      <c r="F17" s="32">
        <f t="shared" si="1"/>
        <v>2401710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15.75">
      <c r="A18" s="29" t="s">
        <v>1199</v>
      </c>
      <c r="B18" s="2"/>
      <c r="C18" s="12"/>
      <c r="D18" s="32">
        <v>2401710</v>
      </c>
      <c r="E18" s="32"/>
      <c r="F18" s="32">
        <f t="shared" si="1"/>
        <v>2401710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15.75">
      <c r="A19" s="29" t="s">
        <v>1200</v>
      </c>
      <c r="B19" s="2"/>
      <c r="C19" s="12"/>
      <c r="D19" s="32">
        <f>D18-D17</f>
        <v>0</v>
      </c>
      <c r="E19" s="32">
        <f>E18-E17</f>
        <v>0</v>
      </c>
      <c r="F19" s="32">
        <f t="shared" si="1"/>
        <v>0</v>
      </c>
      <c r="G19" s="7"/>
      <c r="H19" s="7"/>
      <c r="I19" s="7"/>
      <c r="J19" s="7"/>
      <c r="K19" s="7"/>
      <c r="L19" s="7"/>
      <c r="M19" s="7"/>
      <c r="N19" s="7"/>
      <c r="O19" s="7"/>
    </row>
    <row r="20" spans="1:15" ht="15.75">
      <c r="A20" s="15" t="s">
        <v>719</v>
      </c>
      <c r="B20" s="2"/>
      <c r="C20" s="12"/>
      <c r="D20" s="32">
        <f>D22</f>
        <v>3648000</v>
      </c>
      <c r="E20" s="32">
        <f>E22</f>
        <v>0</v>
      </c>
      <c r="F20" s="32">
        <f t="shared" si="1"/>
        <v>3648000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15.75">
      <c r="A21" s="29" t="s">
        <v>1201</v>
      </c>
      <c r="B21" s="2"/>
      <c r="C21" s="12"/>
      <c r="D21" s="32">
        <v>3648000</v>
      </c>
      <c r="E21" s="32"/>
      <c r="F21" s="32">
        <f t="shared" si="1"/>
        <v>3648000</v>
      </c>
      <c r="G21" s="7"/>
      <c r="H21" s="7"/>
      <c r="I21" s="7"/>
      <c r="J21" s="7"/>
      <c r="K21" s="7"/>
      <c r="L21" s="7"/>
      <c r="M21" s="7"/>
      <c r="N21" s="7"/>
      <c r="O21" s="7"/>
    </row>
    <row r="22" spans="1:15" ht="15.75">
      <c r="A22" s="29" t="s">
        <v>1202</v>
      </c>
      <c r="B22" s="2"/>
      <c r="C22" s="12"/>
      <c r="D22" s="32">
        <v>3648000</v>
      </c>
      <c r="E22" s="32"/>
      <c r="F22" s="32">
        <f t="shared" si="1"/>
        <v>3648000</v>
      </c>
      <c r="G22" s="7"/>
      <c r="H22" s="7"/>
      <c r="I22" s="7"/>
      <c r="J22" s="7"/>
      <c r="K22" s="7"/>
      <c r="L22" s="7"/>
      <c r="M22" s="7"/>
      <c r="N22" s="7"/>
      <c r="O22" s="7"/>
    </row>
    <row r="23" spans="1:15" ht="15.75">
      <c r="A23" s="29" t="s">
        <v>1203</v>
      </c>
      <c r="B23" s="2"/>
      <c r="C23" s="12"/>
      <c r="D23" s="32">
        <f>D22-D21</f>
        <v>0</v>
      </c>
      <c r="E23" s="32">
        <f>E22-E21</f>
        <v>0</v>
      </c>
      <c r="F23" s="32">
        <f t="shared" si="1"/>
        <v>0</v>
      </c>
      <c r="G23" s="7"/>
      <c r="H23" s="7"/>
      <c r="I23" s="7"/>
      <c r="J23" s="7"/>
      <c r="K23" s="7"/>
      <c r="L23" s="7"/>
      <c r="M23" s="7"/>
      <c r="N23" s="7"/>
      <c r="O23" s="7"/>
    </row>
    <row r="24" spans="1:15" ht="15.75">
      <c r="A24" s="15" t="s">
        <v>720</v>
      </c>
      <c r="B24" s="2"/>
      <c r="C24" s="12"/>
      <c r="D24" s="32">
        <f>D26</f>
        <v>433596</v>
      </c>
      <c r="E24" s="32">
        <f>E26</f>
        <v>0</v>
      </c>
      <c r="F24" s="32">
        <f t="shared" si="1"/>
        <v>433596</v>
      </c>
      <c r="G24" s="7"/>
      <c r="H24" s="7"/>
      <c r="I24" s="7"/>
      <c r="J24" s="7"/>
      <c r="K24" s="7"/>
      <c r="L24" s="7"/>
      <c r="M24" s="7"/>
      <c r="N24" s="7"/>
      <c r="O24" s="7"/>
    </row>
    <row r="25" spans="1:15" ht="15.75">
      <c r="A25" s="29" t="s">
        <v>1204</v>
      </c>
      <c r="B25" s="2"/>
      <c r="C25" s="12"/>
      <c r="D25" s="32">
        <v>433596</v>
      </c>
      <c r="E25" s="32"/>
      <c r="F25" s="32">
        <f t="shared" si="1"/>
        <v>433596</v>
      </c>
      <c r="G25" s="7"/>
      <c r="H25" s="7"/>
      <c r="I25" s="7"/>
      <c r="J25" s="7"/>
      <c r="K25" s="7"/>
      <c r="L25" s="7"/>
      <c r="M25" s="7"/>
      <c r="N25" s="7"/>
      <c r="O25" s="7"/>
    </row>
    <row r="26" spans="1:15" ht="15.75">
      <c r="A26" s="29" t="s">
        <v>1205</v>
      </c>
      <c r="B26" s="2"/>
      <c r="C26" s="12"/>
      <c r="D26" s="32">
        <v>433596</v>
      </c>
      <c r="E26" s="32"/>
      <c r="F26" s="32">
        <f t="shared" si="1"/>
        <v>433596</v>
      </c>
      <c r="G26" s="7"/>
      <c r="H26" s="7"/>
      <c r="I26" s="7"/>
      <c r="J26" s="7"/>
      <c r="K26" s="7"/>
      <c r="L26" s="7"/>
      <c r="M26" s="7"/>
      <c r="N26" s="7"/>
      <c r="O26" s="7"/>
    </row>
    <row r="27" spans="1:15" ht="15.75">
      <c r="A27" s="29" t="s">
        <v>1206</v>
      </c>
      <c r="B27" s="2"/>
      <c r="C27" s="12"/>
      <c r="D27" s="32">
        <f>D26-D25</f>
        <v>0</v>
      </c>
      <c r="E27" s="32">
        <f>E26-E25</f>
        <v>0</v>
      </c>
      <c r="F27" s="32">
        <f t="shared" si="1"/>
        <v>0</v>
      </c>
      <c r="G27" s="7"/>
      <c r="H27" s="7"/>
      <c r="I27" s="7"/>
      <c r="J27" s="7"/>
      <c r="K27" s="7"/>
      <c r="L27" s="7"/>
      <c r="M27" s="7"/>
      <c r="N27" s="7"/>
      <c r="O27" s="7"/>
    </row>
    <row r="28" spans="1:15" ht="15.75">
      <c r="A28" s="15" t="s">
        <v>721</v>
      </c>
      <c r="B28" s="2"/>
      <c r="C28" s="12"/>
      <c r="D28" s="32">
        <f>D30</f>
        <v>2329020</v>
      </c>
      <c r="E28" s="32">
        <f>E30</f>
        <v>0</v>
      </c>
      <c r="F28" s="32">
        <f t="shared" si="1"/>
        <v>2329020</v>
      </c>
      <c r="G28" s="7"/>
      <c r="H28" s="7"/>
      <c r="I28" s="7"/>
      <c r="J28" s="7"/>
      <c r="K28" s="7"/>
      <c r="L28" s="7"/>
      <c r="M28" s="7"/>
      <c r="N28" s="7"/>
      <c r="O28" s="7"/>
    </row>
    <row r="29" spans="1:15" ht="15.75">
      <c r="A29" s="29" t="s">
        <v>1211</v>
      </c>
      <c r="B29" s="2"/>
      <c r="C29" s="12"/>
      <c r="D29" s="32">
        <v>2329020</v>
      </c>
      <c r="E29" s="32"/>
      <c r="F29" s="32">
        <f t="shared" si="1"/>
        <v>2329020</v>
      </c>
      <c r="G29" s="7"/>
      <c r="H29" s="7"/>
      <c r="I29" s="7"/>
      <c r="J29" s="7"/>
      <c r="K29" s="7"/>
      <c r="L29" s="7"/>
      <c r="M29" s="7"/>
      <c r="N29" s="7"/>
      <c r="O29" s="7"/>
    </row>
    <row r="30" spans="1:15" ht="15.75">
      <c r="A30" s="29" t="s">
        <v>1212</v>
      </c>
      <c r="B30" s="2"/>
      <c r="C30" s="12"/>
      <c r="D30" s="32">
        <v>2329020</v>
      </c>
      <c r="E30" s="32"/>
      <c r="F30" s="32">
        <f t="shared" si="1"/>
        <v>2329020</v>
      </c>
      <c r="G30" s="7"/>
      <c r="H30" s="7"/>
      <c r="I30" s="7"/>
      <c r="J30" s="7"/>
      <c r="K30" s="7"/>
      <c r="L30" s="7"/>
      <c r="M30" s="7"/>
      <c r="N30" s="7"/>
      <c r="O30" s="7"/>
    </row>
    <row r="31" spans="1:15" ht="15.75">
      <c r="A31" s="29" t="s">
        <v>1207</v>
      </c>
      <c r="B31" s="2"/>
      <c r="C31" s="12"/>
      <c r="D31" s="32">
        <f>D30-D29</f>
        <v>0</v>
      </c>
      <c r="E31" s="32">
        <f>E30-E29</f>
        <v>0</v>
      </c>
      <c r="F31" s="32">
        <f t="shared" si="1"/>
        <v>0</v>
      </c>
      <c r="G31" s="7"/>
      <c r="H31" s="7"/>
      <c r="I31" s="7"/>
      <c r="J31" s="7"/>
      <c r="K31" s="7"/>
      <c r="L31" s="7"/>
      <c r="M31" s="7"/>
      <c r="N31" s="7"/>
      <c r="O31" s="7"/>
    </row>
    <row r="32" spans="1:15" ht="15.75">
      <c r="A32" s="14" t="s">
        <v>1197</v>
      </c>
      <c r="B32" s="2"/>
      <c r="C32" s="12"/>
      <c r="D32" s="32">
        <f>D34</f>
        <v>3327317</v>
      </c>
      <c r="E32" s="32">
        <f>E34</f>
        <v>0</v>
      </c>
      <c r="F32" s="32">
        <f t="shared" si="1"/>
        <v>3327317</v>
      </c>
      <c r="G32" s="7"/>
      <c r="H32" s="7"/>
      <c r="I32" s="7"/>
      <c r="J32" s="7"/>
      <c r="K32" s="7"/>
      <c r="L32" s="7"/>
      <c r="M32" s="7"/>
      <c r="N32" s="7"/>
      <c r="O32" s="7"/>
    </row>
    <row r="33" spans="1:15" ht="15.75">
      <c r="A33" s="15" t="s">
        <v>1210</v>
      </c>
      <c r="B33" s="2"/>
      <c r="C33" s="12"/>
      <c r="D33" s="32">
        <v>6000000</v>
      </c>
      <c r="E33" s="32"/>
      <c r="F33" s="32">
        <f t="shared" si="1"/>
        <v>6000000</v>
      </c>
      <c r="G33" s="7"/>
      <c r="H33" s="7"/>
      <c r="I33" s="7"/>
      <c r="J33" s="7"/>
      <c r="K33" s="7"/>
      <c r="L33" s="7"/>
      <c r="M33" s="7"/>
      <c r="N33" s="7"/>
      <c r="O33" s="7"/>
    </row>
    <row r="34" spans="1:15" ht="15.75">
      <c r="A34" s="15" t="s">
        <v>1208</v>
      </c>
      <c r="B34" s="2"/>
      <c r="C34" s="12"/>
      <c r="D34" s="32">
        <v>3327317</v>
      </c>
      <c r="E34" s="32"/>
      <c r="F34" s="32">
        <v>4663658</v>
      </c>
      <c r="G34" s="7"/>
      <c r="H34" s="7"/>
      <c r="I34" s="7"/>
      <c r="J34" s="7"/>
      <c r="K34" s="7"/>
      <c r="L34" s="7"/>
      <c r="M34" s="7"/>
      <c r="N34" s="7"/>
      <c r="O34" s="7"/>
    </row>
    <row r="35" spans="1:15" ht="15.75">
      <c r="A35" s="15" t="s">
        <v>1209</v>
      </c>
      <c r="B35" s="2"/>
      <c r="C35" s="12"/>
      <c r="D35" s="32">
        <f>D34-D33</f>
        <v>-2672683</v>
      </c>
      <c r="E35" s="32">
        <f>E34-E33</f>
        <v>0</v>
      </c>
      <c r="F35" s="32">
        <v>-1336342</v>
      </c>
      <c r="G35" s="7"/>
      <c r="H35" s="7"/>
      <c r="I35" s="7"/>
      <c r="J35" s="7"/>
      <c r="K35" s="7"/>
      <c r="L35" s="7"/>
      <c r="M35" s="7"/>
      <c r="N35" s="7"/>
      <c r="O35" s="7"/>
    </row>
    <row r="36" spans="1:15" ht="15.75">
      <c r="A36" s="14" t="s">
        <v>1290</v>
      </c>
      <c r="B36" s="2"/>
      <c r="C36" s="12"/>
      <c r="D36" s="32">
        <f>D38</f>
        <v>12750</v>
      </c>
      <c r="E36" s="32">
        <f>E38</f>
        <v>0</v>
      </c>
      <c r="F36" s="32">
        <f t="shared" si="1"/>
        <v>12750</v>
      </c>
      <c r="G36" s="7"/>
      <c r="H36" s="7"/>
      <c r="I36" s="7"/>
      <c r="J36" s="7"/>
      <c r="K36" s="7"/>
      <c r="L36" s="7"/>
      <c r="M36" s="7"/>
      <c r="N36" s="7"/>
      <c r="O36" s="7"/>
    </row>
    <row r="37" spans="1:15" ht="15.75">
      <c r="A37" s="15" t="s">
        <v>1294</v>
      </c>
      <c r="B37" s="2"/>
      <c r="C37" s="12"/>
      <c r="D37" s="32">
        <v>12750</v>
      </c>
      <c r="E37" s="32"/>
      <c r="F37" s="32">
        <f t="shared" si="1"/>
        <v>12750</v>
      </c>
      <c r="G37" s="7"/>
      <c r="H37" s="7"/>
      <c r="I37" s="7"/>
      <c r="J37" s="7"/>
      <c r="K37" s="7"/>
      <c r="L37" s="7"/>
      <c r="M37" s="7"/>
      <c r="N37" s="7"/>
      <c r="O37" s="7"/>
    </row>
    <row r="38" spans="1:15" ht="15.75">
      <c r="A38" s="15" t="s">
        <v>1291</v>
      </c>
      <c r="B38" s="2"/>
      <c r="C38" s="12"/>
      <c r="D38" s="32">
        <v>12750</v>
      </c>
      <c r="E38" s="32"/>
      <c r="F38" s="32">
        <f t="shared" si="1"/>
        <v>12750</v>
      </c>
      <c r="G38" s="7"/>
      <c r="H38" s="7"/>
      <c r="I38" s="7"/>
      <c r="J38" s="7"/>
      <c r="K38" s="7"/>
      <c r="L38" s="7"/>
      <c r="M38" s="7"/>
      <c r="N38" s="7"/>
      <c r="O38" s="7"/>
    </row>
    <row r="39" spans="1:15" ht="15.75">
      <c r="A39" s="15" t="s">
        <v>858</v>
      </c>
      <c r="B39" s="2"/>
      <c r="C39" s="12"/>
      <c r="D39" s="32">
        <f>D38-D37</f>
        <v>0</v>
      </c>
      <c r="E39" s="32">
        <f>E38-E37</f>
        <v>0</v>
      </c>
      <c r="F39" s="32">
        <f t="shared" si="1"/>
        <v>0</v>
      </c>
      <c r="G39" s="7"/>
      <c r="H39" s="7"/>
      <c r="I39" s="7"/>
      <c r="J39" s="7"/>
      <c r="K39" s="7"/>
      <c r="L39" s="7"/>
      <c r="M39" s="7"/>
      <c r="N39" s="7"/>
      <c r="O39" s="7"/>
    </row>
    <row r="40" spans="1:15" ht="15.75">
      <c r="A40" s="14" t="s">
        <v>1292</v>
      </c>
      <c r="B40" s="2"/>
      <c r="C40" s="12"/>
      <c r="D40" s="32">
        <f>D42</f>
        <v>0</v>
      </c>
      <c r="E40" s="32">
        <f>E42</f>
        <v>0</v>
      </c>
      <c r="F40" s="32">
        <f t="shared" si="1"/>
        <v>0</v>
      </c>
      <c r="G40" s="7"/>
      <c r="H40" s="7"/>
      <c r="I40" s="7"/>
      <c r="J40" s="7"/>
      <c r="K40" s="7"/>
      <c r="L40" s="7"/>
      <c r="M40" s="7"/>
      <c r="N40" s="7"/>
      <c r="O40" s="7"/>
    </row>
    <row r="41" spans="1:15" ht="15.75">
      <c r="A41" s="15" t="s">
        <v>1295</v>
      </c>
      <c r="B41" s="2"/>
      <c r="C41" s="12"/>
      <c r="D41" s="32"/>
      <c r="E41" s="32"/>
      <c r="F41" s="32">
        <f t="shared" si="1"/>
        <v>0</v>
      </c>
      <c r="G41" s="7"/>
      <c r="H41" s="7"/>
      <c r="I41" s="7"/>
      <c r="J41" s="7"/>
      <c r="K41" s="7"/>
      <c r="L41" s="7"/>
      <c r="M41" s="7"/>
      <c r="N41" s="7"/>
      <c r="O41" s="7"/>
    </row>
    <row r="42" spans="1:15" ht="15.75">
      <c r="A42" s="15" t="s">
        <v>1293</v>
      </c>
      <c r="B42" s="2"/>
      <c r="C42" s="12"/>
      <c r="D42" s="32"/>
      <c r="E42" s="32"/>
      <c r="F42" s="32">
        <f t="shared" si="1"/>
        <v>0</v>
      </c>
      <c r="G42" s="7"/>
      <c r="H42" s="7"/>
      <c r="I42" s="7"/>
      <c r="J42" s="7"/>
      <c r="K42" s="7"/>
      <c r="L42" s="7"/>
      <c r="M42" s="7"/>
      <c r="N42" s="7"/>
      <c r="O42" s="7"/>
    </row>
    <row r="43" spans="1:15" ht="15.75">
      <c r="A43" s="15" t="s">
        <v>858</v>
      </c>
      <c r="B43" s="2"/>
      <c r="C43" s="12"/>
      <c r="D43" s="32">
        <f>D42-D41</f>
        <v>0</v>
      </c>
      <c r="E43" s="32">
        <f>E42-E41</f>
        <v>0</v>
      </c>
      <c r="F43" s="32">
        <f t="shared" si="1"/>
        <v>0</v>
      </c>
      <c r="G43" s="7"/>
      <c r="H43" s="7"/>
      <c r="I43" s="7"/>
      <c r="J43" s="7"/>
      <c r="K43" s="7"/>
      <c r="L43" s="7"/>
      <c r="M43" s="7"/>
      <c r="N43" s="7"/>
      <c r="O43" s="7"/>
    </row>
    <row r="44" spans="1:15" ht="15.75">
      <c r="A44" s="14" t="s">
        <v>1308</v>
      </c>
      <c r="B44" s="2"/>
      <c r="C44" s="12"/>
      <c r="D44" s="32">
        <v>2672683</v>
      </c>
      <c r="E44" s="32">
        <v>-1336341</v>
      </c>
      <c r="F44" s="32">
        <f t="shared" si="1"/>
        <v>1336342</v>
      </c>
      <c r="G44" s="7"/>
      <c r="H44" s="7"/>
      <c r="I44" s="7"/>
      <c r="J44" s="7"/>
      <c r="K44" s="7"/>
      <c r="L44" s="7"/>
      <c r="M44" s="7"/>
      <c r="N44" s="7"/>
      <c r="O44" s="7"/>
    </row>
    <row r="45" spans="1:15" ht="15.75">
      <c r="A45" s="14" t="s">
        <v>1439</v>
      </c>
      <c r="B45" s="2"/>
      <c r="C45" s="12"/>
      <c r="D45" s="32">
        <v>12174237</v>
      </c>
      <c r="E45" s="32">
        <f>E10-E46</f>
        <v>1336341</v>
      </c>
      <c r="F45" s="32">
        <f t="shared" si="1"/>
        <v>13510578</v>
      </c>
      <c r="G45" s="7"/>
      <c r="H45" s="7"/>
      <c r="I45" s="7"/>
      <c r="J45" s="7"/>
      <c r="K45" s="7"/>
      <c r="L45" s="7"/>
      <c r="M45" s="7"/>
      <c r="N45" s="7"/>
      <c r="O45" s="7"/>
    </row>
    <row r="46" spans="1:15" ht="15.75">
      <c r="A46" s="14" t="s">
        <v>1438</v>
      </c>
      <c r="B46" s="2"/>
      <c r="C46" s="12"/>
      <c r="D46" s="32">
        <v>21844</v>
      </c>
      <c r="E46" s="32"/>
      <c r="F46" s="32">
        <f t="shared" si="1"/>
        <v>21844</v>
      </c>
      <c r="G46" s="7"/>
      <c r="H46" s="7"/>
      <c r="I46" s="7"/>
      <c r="J46" s="7"/>
      <c r="K46" s="7"/>
      <c r="L46" s="7"/>
      <c r="M46" s="7"/>
      <c r="N46" s="7"/>
      <c r="O46" s="7"/>
    </row>
    <row r="47" spans="1:15" ht="15.75">
      <c r="A47" s="13" t="s">
        <v>722</v>
      </c>
      <c r="B47" s="2" t="s">
        <v>216</v>
      </c>
      <c r="C47" s="12" t="s">
        <v>723</v>
      </c>
      <c r="D47" s="32"/>
      <c r="E47" s="32"/>
      <c r="F47" s="32">
        <f t="shared" si="1"/>
        <v>0</v>
      </c>
      <c r="G47" s="7"/>
      <c r="H47" s="7"/>
      <c r="I47" s="7"/>
      <c r="J47" s="7"/>
      <c r="K47" s="7"/>
      <c r="L47" s="7"/>
      <c r="M47" s="7"/>
      <c r="N47" s="7"/>
      <c r="O47" s="7"/>
    </row>
    <row r="48" spans="1:15" ht="15.75">
      <c r="A48" s="13" t="s">
        <v>1309</v>
      </c>
      <c r="B48" s="2" t="s">
        <v>217</v>
      </c>
      <c r="C48" s="12" t="s">
        <v>724</v>
      </c>
      <c r="D48" s="32">
        <f>SUM(D49,D51,D52,D54,D55,D58)</f>
        <v>16424233</v>
      </c>
      <c r="E48" s="32">
        <f>SUM(E49,E51,E52,E54,E55,E58)</f>
        <v>180000</v>
      </c>
      <c r="F48" s="32">
        <v>16424233</v>
      </c>
      <c r="G48" s="7"/>
      <c r="H48" s="7"/>
      <c r="I48" s="7"/>
      <c r="J48" s="7"/>
      <c r="K48" s="7"/>
      <c r="L48" s="7"/>
      <c r="M48" s="7"/>
      <c r="N48" s="7"/>
      <c r="O48" s="7"/>
    </row>
    <row r="49" spans="1:15" ht="15.75">
      <c r="A49" s="14" t="s">
        <v>1296</v>
      </c>
      <c r="B49" s="2"/>
      <c r="C49" s="12"/>
      <c r="D49" s="32">
        <f>SUM(D50:D50)</f>
        <v>0</v>
      </c>
      <c r="E49" s="32">
        <f>SUM(E50:E50)</f>
        <v>180000</v>
      </c>
      <c r="F49" s="32">
        <f t="shared" si="1"/>
        <v>180000</v>
      </c>
      <c r="G49" s="7"/>
      <c r="H49" s="7"/>
      <c r="I49" s="7"/>
      <c r="J49" s="7"/>
      <c r="K49" s="7"/>
      <c r="L49" s="7"/>
      <c r="M49" s="7"/>
      <c r="N49" s="7"/>
      <c r="O49" s="7"/>
    </row>
    <row r="50" spans="1:15" ht="15.75">
      <c r="A50" s="15" t="s">
        <v>1297</v>
      </c>
      <c r="B50" s="2"/>
      <c r="C50" s="12"/>
      <c r="D50" s="32"/>
      <c r="E50" s="32">
        <v>180000</v>
      </c>
      <c r="F50" s="32">
        <f t="shared" si="1"/>
        <v>180000</v>
      </c>
      <c r="G50" s="7"/>
      <c r="H50" s="7"/>
      <c r="I50" s="7"/>
      <c r="J50" s="7"/>
      <c r="K50" s="7"/>
      <c r="L50" s="7"/>
      <c r="M50" s="7"/>
      <c r="N50" s="7"/>
      <c r="O50" s="7"/>
    </row>
    <row r="51" spans="1:15" ht="15.75">
      <c r="A51" s="14" t="s">
        <v>1298</v>
      </c>
      <c r="B51" s="2"/>
      <c r="C51" s="12"/>
      <c r="D51" s="32">
        <v>8790832</v>
      </c>
      <c r="E51" s="32"/>
      <c r="F51" s="32">
        <f t="shared" si="1"/>
        <v>8790832</v>
      </c>
      <c r="G51" s="7"/>
      <c r="H51" s="7"/>
      <c r="I51" s="7"/>
      <c r="J51" s="7"/>
      <c r="K51" s="7"/>
      <c r="L51" s="7"/>
      <c r="M51" s="7"/>
      <c r="N51" s="7"/>
      <c r="O51" s="7"/>
    </row>
    <row r="52" spans="1:15" ht="15.75">
      <c r="A52" s="14" t="s">
        <v>725</v>
      </c>
      <c r="B52" s="2"/>
      <c r="C52" s="12"/>
      <c r="D52" s="32">
        <f>SUM(D53)</f>
        <v>2214400</v>
      </c>
      <c r="E52" s="32">
        <f>SUM(E53)</f>
        <v>0</v>
      </c>
      <c r="F52" s="32">
        <f t="shared" si="1"/>
        <v>2214400</v>
      </c>
      <c r="G52" s="7"/>
      <c r="H52" s="7"/>
      <c r="I52" s="7"/>
      <c r="J52" s="7"/>
      <c r="K52" s="7"/>
      <c r="L52" s="7"/>
      <c r="M52" s="7"/>
      <c r="N52" s="7"/>
      <c r="O52" s="7"/>
    </row>
    <row r="53" spans="1:15" ht="15.75">
      <c r="A53" s="15" t="s">
        <v>1299</v>
      </c>
      <c r="B53" s="2"/>
      <c r="C53" s="12"/>
      <c r="D53" s="32">
        <v>2214400</v>
      </c>
      <c r="E53" s="32"/>
      <c r="F53" s="32">
        <f t="shared" si="1"/>
        <v>2214400</v>
      </c>
      <c r="G53" s="7"/>
      <c r="H53" s="7"/>
      <c r="I53" s="7"/>
      <c r="J53" s="7"/>
      <c r="K53" s="7"/>
      <c r="L53" s="7"/>
      <c r="M53" s="7"/>
      <c r="N53" s="7"/>
      <c r="O53" s="7"/>
    </row>
    <row r="54" spans="1:15" ht="15.75">
      <c r="A54" s="14" t="s">
        <v>1300</v>
      </c>
      <c r="B54" s="2"/>
      <c r="C54" s="12"/>
      <c r="D54" s="32"/>
      <c r="E54" s="32"/>
      <c r="F54" s="32">
        <f t="shared" si="1"/>
        <v>0</v>
      </c>
      <c r="G54" s="7"/>
      <c r="H54" s="7"/>
      <c r="I54" s="7"/>
      <c r="J54" s="7"/>
      <c r="K54" s="7"/>
      <c r="L54" s="7"/>
      <c r="M54" s="7"/>
      <c r="N54" s="7"/>
      <c r="O54" s="7"/>
    </row>
    <row r="55" spans="1:15" ht="15.75">
      <c r="A55" s="14" t="s">
        <v>1301</v>
      </c>
      <c r="B55" s="2"/>
      <c r="C55" s="12"/>
      <c r="D55" s="32">
        <f>SUM(D56:D57)</f>
        <v>5419001</v>
      </c>
      <c r="E55" s="32">
        <f>SUM(E56:E57)</f>
        <v>0</v>
      </c>
      <c r="F55" s="32">
        <f t="shared" si="1"/>
        <v>5419001</v>
      </c>
      <c r="G55" s="7"/>
      <c r="H55" s="7"/>
      <c r="I55" s="7"/>
      <c r="J55" s="7"/>
      <c r="K55" s="7"/>
      <c r="L55" s="7"/>
      <c r="M55" s="7"/>
      <c r="N55" s="7"/>
      <c r="O55" s="7"/>
    </row>
    <row r="56" spans="1:15" ht="15.75">
      <c r="A56" s="15" t="s">
        <v>1310</v>
      </c>
      <c r="B56" s="2"/>
      <c r="C56" s="12"/>
      <c r="D56" s="32">
        <v>3916800</v>
      </c>
      <c r="E56" s="32"/>
      <c r="F56" s="32">
        <f t="shared" si="1"/>
        <v>3916800</v>
      </c>
      <c r="G56" s="7"/>
      <c r="H56" s="7"/>
      <c r="I56" s="7"/>
      <c r="J56" s="7"/>
      <c r="K56" s="7"/>
      <c r="L56" s="7"/>
      <c r="M56" s="7"/>
      <c r="N56" s="7"/>
      <c r="O56" s="7"/>
    </row>
    <row r="57" spans="1:15" ht="15.75">
      <c r="A57" s="15" t="s">
        <v>1311</v>
      </c>
      <c r="B57" s="2"/>
      <c r="C57" s="12"/>
      <c r="D57" s="32">
        <v>1502201</v>
      </c>
      <c r="E57" s="32"/>
      <c r="F57" s="32">
        <f t="shared" si="1"/>
        <v>1502201</v>
      </c>
      <c r="G57" s="7"/>
      <c r="H57" s="7"/>
      <c r="I57" s="7"/>
      <c r="J57" s="7"/>
      <c r="K57" s="7"/>
      <c r="L57" s="7"/>
      <c r="M57" s="7"/>
      <c r="N57" s="7"/>
      <c r="O57" s="7"/>
    </row>
    <row r="58" spans="1:15" ht="15.75">
      <c r="A58" s="14" t="s">
        <v>1302</v>
      </c>
      <c r="B58" s="2"/>
      <c r="C58" s="12"/>
      <c r="D58" s="32"/>
      <c r="E58" s="32"/>
      <c r="F58" s="32">
        <f t="shared" si="1"/>
        <v>0</v>
      </c>
      <c r="G58" s="7"/>
      <c r="H58" s="7"/>
      <c r="I58" s="7"/>
      <c r="J58" s="7"/>
      <c r="K58" s="7"/>
      <c r="L58" s="7"/>
      <c r="M58" s="7"/>
      <c r="N58" s="7"/>
      <c r="O58" s="7"/>
    </row>
    <row r="59" spans="1:15" ht="15.75">
      <c r="A59" s="13" t="s">
        <v>726</v>
      </c>
      <c r="B59" s="2" t="s">
        <v>218</v>
      </c>
      <c r="C59" s="12" t="s">
        <v>727</v>
      </c>
      <c r="D59" s="32">
        <f>SUM(D60)</f>
        <v>1513920</v>
      </c>
      <c r="E59" s="32">
        <f>SUM(E60)</f>
        <v>0</v>
      </c>
      <c r="F59" s="32">
        <f t="shared" si="1"/>
        <v>1513920</v>
      </c>
      <c r="G59" s="7"/>
      <c r="H59" s="7"/>
      <c r="I59" s="7"/>
      <c r="J59" s="7"/>
      <c r="K59" s="7"/>
      <c r="L59" s="7"/>
      <c r="M59" s="7"/>
      <c r="N59" s="7"/>
      <c r="O59" s="7"/>
    </row>
    <row r="60" spans="1:15" ht="15.75">
      <c r="A60" s="14" t="s">
        <v>728</v>
      </c>
      <c r="B60" s="2"/>
      <c r="C60" s="12"/>
      <c r="D60" s="32">
        <v>1513920</v>
      </c>
      <c r="E60" s="32"/>
      <c r="F60" s="32">
        <f t="shared" si="1"/>
        <v>1513920</v>
      </c>
      <c r="G60" s="7"/>
      <c r="H60" s="7"/>
      <c r="I60" s="7"/>
      <c r="J60" s="7"/>
      <c r="K60" s="7"/>
      <c r="L60" s="7"/>
      <c r="M60" s="7"/>
      <c r="N60" s="7"/>
      <c r="O60" s="7"/>
    </row>
    <row r="61" spans="1:15" ht="15.75">
      <c r="A61" s="13" t="s">
        <v>1303</v>
      </c>
      <c r="B61" s="2" t="s">
        <v>219</v>
      </c>
      <c r="C61" s="12" t="s">
        <v>729</v>
      </c>
      <c r="D61" s="32">
        <f>SUM(D62:D63)</f>
        <v>0</v>
      </c>
      <c r="E61" s="32">
        <v>5200981</v>
      </c>
      <c r="F61" s="32">
        <f t="shared" si="1"/>
        <v>5200981</v>
      </c>
      <c r="G61" s="7"/>
      <c r="H61" s="7"/>
      <c r="I61" s="7"/>
      <c r="J61" s="7"/>
      <c r="K61" s="7"/>
      <c r="L61" s="7"/>
      <c r="M61" s="7"/>
      <c r="N61" s="7"/>
      <c r="O61" s="7"/>
    </row>
    <row r="62" spans="1:15" ht="15.75">
      <c r="A62" s="14" t="s">
        <v>1304</v>
      </c>
      <c r="B62" s="2"/>
      <c r="C62" s="12"/>
      <c r="D62" s="32"/>
      <c r="E62" s="32">
        <v>4129101</v>
      </c>
      <c r="F62" s="32">
        <v>4129101</v>
      </c>
      <c r="G62" s="7"/>
      <c r="H62" s="7"/>
      <c r="I62" s="7"/>
      <c r="J62" s="7"/>
      <c r="K62" s="7"/>
      <c r="L62" s="7"/>
      <c r="M62" s="7"/>
      <c r="N62" s="7"/>
      <c r="O62" s="7"/>
    </row>
    <row r="63" spans="1:15" ht="15.75">
      <c r="A63" s="14" t="s">
        <v>1496</v>
      </c>
      <c r="B63" s="2"/>
      <c r="C63" s="12"/>
      <c r="D63" s="32"/>
      <c r="E63" s="32">
        <v>1071880</v>
      </c>
      <c r="F63" s="32">
        <v>1071880</v>
      </c>
      <c r="G63" s="7"/>
      <c r="H63" s="7"/>
      <c r="I63" s="7"/>
      <c r="J63" s="7"/>
      <c r="K63" s="7"/>
      <c r="L63" s="7"/>
      <c r="M63" s="7"/>
      <c r="N63" s="7"/>
      <c r="O63" s="7"/>
    </row>
    <row r="64" spans="1:15" ht="15.75">
      <c r="A64" s="13" t="s">
        <v>1305</v>
      </c>
      <c r="B64" s="2" t="s">
        <v>220</v>
      </c>
      <c r="C64" s="12" t="s">
        <v>730</v>
      </c>
      <c r="D64" s="32"/>
      <c r="E64" s="32"/>
      <c r="F64" s="32">
        <f t="shared" si="1"/>
        <v>0</v>
      </c>
      <c r="G64" s="7"/>
      <c r="H64" s="7"/>
      <c r="I64" s="7"/>
      <c r="J64" s="7"/>
      <c r="K64" s="7"/>
      <c r="L64" s="7"/>
      <c r="M64" s="7"/>
      <c r="N64" s="7"/>
      <c r="O64" s="7"/>
    </row>
    <row r="65" spans="1:15" ht="15.75">
      <c r="A65" s="4" t="s">
        <v>731</v>
      </c>
      <c r="B65" s="2" t="s">
        <v>221</v>
      </c>
      <c r="C65" s="12" t="s">
        <v>732</v>
      </c>
      <c r="D65" s="32"/>
      <c r="E65" s="32"/>
      <c r="F65" s="32">
        <f t="shared" si="1"/>
        <v>0</v>
      </c>
      <c r="G65" s="7"/>
      <c r="H65" s="7"/>
      <c r="I65" s="7"/>
      <c r="J65" s="7"/>
      <c r="K65" s="7"/>
      <c r="L65" s="7"/>
      <c r="M65" s="7"/>
      <c r="N65" s="7"/>
      <c r="O65" s="7"/>
    </row>
    <row r="66" spans="1:15" ht="15.75">
      <c r="A66" s="2" t="s">
        <v>733</v>
      </c>
      <c r="B66" s="2" t="s">
        <v>222</v>
      </c>
      <c r="C66" s="12" t="s">
        <v>734</v>
      </c>
      <c r="D66" s="32"/>
      <c r="E66" s="32"/>
      <c r="F66" s="32">
        <f t="shared" si="1"/>
        <v>0</v>
      </c>
      <c r="G66" s="7"/>
      <c r="H66" s="7"/>
      <c r="I66" s="7"/>
      <c r="J66" s="7"/>
      <c r="K66" s="7"/>
      <c r="L66" s="7"/>
      <c r="M66" s="7"/>
      <c r="N66" s="7"/>
      <c r="O66" s="7"/>
    </row>
    <row r="67" spans="1:15" ht="15.75">
      <c r="A67" s="2" t="s">
        <v>735</v>
      </c>
      <c r="B67" s="2" t="s">
        <v>223</v>
      </c>
      <c r="C67" s="12" t="s">
        <v>736</v>
      </c>
      <c r="D67" s="32"/>
      <c r="E67" s="32"/>
      <c r="F67" s="32">
        <f t="shared" si="1"/>
        <v>0</v>
      </c>
      <c r="G67" s="7"/>
      <c r="H67" s="7"/>
      <c r="I67" s="7"/>
      <c r="J67" s="7"/>
      <c r="K67" s="7"/>
      <c r="L67" s="7"/>
      <c r="M67" s="7"/>
      <c r="N67" s="7"/>
      <c r="O67" s="7"/>
    </row>
    <row r="68" spans="1:15" ht="15.75">
      <c r="A68" s="2" t="s">
        <v>737</v>
      </c>
      <c r="B68" s="2" t="s">
        <v>224</v>
      </c>
      <c r="C68" s="12" t="s">
        <v>738</v>
      </c>
      <c r="D68" s="32"/>
      <c r="E68" s="32"/>
      <c r="F68" s="32">
        <f t="shared" si="1"/>
        <v>0</v>
      </c>
      <c r="G68" s="7"/>
      <c r="H68" s="7"/>
      <c r="I68" s="7"/>
      <c r="J68" s="7"/>
      <c r="K68" s="7"/>
      <c r="L68" s="7"/>
      <c r="M68" s="7"/>
      <c r="N68" s="7"/>
      <c r="O68" s="7"/>
    </row>
    <row r="69" spans="1:15" ht="15.75">
      <c r="A69" s="16" t="s">
        <v>739</v>
      </c>
      <c r="B69" s="2" t="s">
        <v>225</v>
      </c>
      <c r="C69" s="12" t="s">
        <v>740</v>
      </c>
      <c r="D69" s="32">
        <f>SUM(D70:D72)</f>
        <v>9999024</v>
      </c>
      <c r="E69" s="32">
        <f>SUM(E70:E72)</f>
        <v>2693066</v>
      </c>
      <c r="F69" s="32">
        <v>12692090</v>
      </c>
      <c r="G69" s="7"/>
      <c r="H69" s="7"/>
      <c r="I69" s="7"/>
      <c r="J69" s="7"/>
      <c r="K69" s="7"/>
      <c r="L69" s="7"/>
      <c r="M69" s="7"/>
      <c r="N69" s="7"/>
      <c r="O69" s="7"/>
    </row>
    <row r="70" spans="1:15" ht="15.75">
      <c r="A70" s="59" t="s">
        <v>1312</v>
      </c>
      <c r="B70" s="2"/>
      <c r="C70" s="12"/>
      <c r="D70" s="32">
        <v>3800000</v>
      </c>
      <c r="E70" s="32">
        <v>-685953</v>
      </c>
      <c r="F70" s="32">
        <v>3114047</v>
      </c>
      <c r="G70" s="7"/>
      <c r="H70" s="7"/>
      <c r="I70" s="7"/>
      <c r="J70" s="7"/>
      <c r="K70" s="7"/>
      <c r="L70" s="7"/>
      <c r="M70" s="7"/>
      <c r="N70" s="7"/>
      <c r="O70" s="7"/>
    </row>
    <row r="71" spans="1:15" ht="15.75">
      <c r="A71" s="59" t="s">
        <v>1497</v>
      </c>
      <c r="B71" s="2"/>
      <c r="C71" s="12"/>
      <c r="D71" s="32">
        <v>6199024</v>
      </c>
      <c r="E71" s="32">
        <v>3352425</v>
      </c>
      <c r="F71" s="32">
        <f t="shared" si="1"/>
        <v>9551449</v>
      </c>
      <c r="G71" s="7"/>
      <c r="H71" s="7"/>
      <c r="I71" s="7"/>
      <c r="J71" s="7"/>
      <c r="K71" s="7"/>
      <c r="L71" s="7"/>
      <c r="M71" s="7"/>
      <c r="N71" s="7"/>
      <c r="O71" s="7"/>
    </row>
    <row r="72" spans="1:15" ht="15.75">
      <c r="A72" s="59" t="s">
        <v>1498</v>
      </c>
      <c r="B72" s="2"/>
      <c r="C72" s="12"/>
      <c r="D72" s="32"/>
      <c r="E72" s="32">
        <v>26594</v>
      </c>
      <c r="F72" s="32">
        <f t="shared" si="1"/>
        <v>26594</v>
      </c>
      <c r="G72" s="7"/>
      <c r="H72" s="7"/>
      <c r="I72" s="7"/>
      <c r="J72" s="7"/>
      <c r="K72" s="7"/>
      <c r="L72" s="7"/>
      <c r="M72" s="7"/>
      <c r="N72" s="7"/>
      <c r="O72" s="7"/>
    </row>
    <row r="73" spans="1:15" ht="15.75">
      <c r="A73" s="11" t="s">
        <v>741</v>
      </c>
      <c r="B73" s="2" t="s">
        <v>227</v>
      </c>
      <c r="C73" s="12" t="s">
        <v>742</v>
      </c>
      <c r="D73" s="31">
        <f>SUM(D74,D79,D80,D81,D82)</f>
        <v>0</v>
      </c>
      <c r="E73" s="31">
        <f>SUM(E74,E79,E80,E81,E82)</f>
        <v>14252082</v>
      </c>
      <c r="F73" s="31">
        <f t="shared" si="1"/>
        <v>14252082</v>
      </c>
      <c r="G73" s="7"/>
      <c r="H73" s="7"/>
      <c r="I73" s="7"/>
      <c r="J73" s="7"/>
      <c r="K73" s="7"/>
      <c r="L73" s="7"/>
      <c r="M73" s="7"/>
      <c r="N73" s="7"/>
      <c r="O73" s="7"/>
    </row>
    <row r="74" spans="1:15" ht="15.75">
      <c r="A74" s="2" t="s">
        <v>743</v>
      </c>
      <c r="B74" s="2" t="s">
        <v>228</v>
      </c>
      <c r="C74" s="12" t="s">
        <v>744</v>
      </c>
      <c r="D74" s="32">
        <f>D75+D78</f>
        <v>0</v>
      </c>
      <c r="E74" s="32">
        <f>E75+E78</f>
        <v>0</v>
      </c>
      <c r="F74" s="32">
        <f t="shared" si="1"/>
        <v>0</v>
      </c>
      <c r="G74" s="7"/>
      <c r="H74" s="7"/>
      <c r="I74" s="7"/>
      <c r="J74" s="7"/>
      <c r="K74" s="7"/>
      <c r="L74" s="7"/>
      <c r="M74" s="7"/>
      <c r="N74" s="7"/>
      <c r="O74" s="7"/>
    </row>
    <row r="75" spans="1:15" ht="15.75">
      <c r="A75" s="60" t="s">
        <v>1313</v>
      </c>
      <c r="B75" s="2"/>
      <c r="C75" s="12"/>
      <c r="D75" s="32">
        <f>D76+D77</f>
        <v>0</v>
      </c>
      <c r="E75" s="32">
        <f>E76+E77</f>
        <v>0</v>
      </c>
      <c r="F75" s="32">
        <f t="shared" si="1"/>
        <v>0</v>
      </c>
      <c r="G75" s="7"/>
      <c r="H75" s="7"/>
      <c r="I75" s="7"/>
      <c r="J75" s="7"/>
      <c r="K75" s="7"/>
      <c r="L75" s="7"/>
      <c r="M75" s="7"/>
      <c r="N75" s="7"/>
      <c r="O75" s="7"/>
    </row>
    <row r="76" spans="1:15" ht="15.75">
      <c r="A76" s="17" t="s">
        <v>1245</v>
      </c>
      <c r="B76" s="2"/>
      <c r="C76" s="12"/>
      <c r="D76" s="32"/>
      <c r="E76" s="32"/>
      <c r="F76" s="32">
        <f t="shared" si="1"/>
        <v>0</v>
      </c>
      <c r="G76" s="7"/>
      <c r="H76" s="7"/>
      <c r="I76" s="7"/>
      <c r="J76" s="7"/>
      <c r="K76" s="7"/>
      <c r="L76" s="7"/>
      <c r="M76" s="7"/>
      <c r="N76" s="7"/>
      <c r="O76" s="7"/>
    </row>
    <row r="77" spans="1:15" ht="15.75">
      <c r="A77" s="17" t="s">
        <v>1246</v>
      </c>
      <c r="B77" s="2"/>
      <c r="C77" s="12"/>
      <c r="D77" s="32"/>
      <c r="E77" s="32"/>
      <c r="F77" s="32">
        <f aca="true" t="shared" si="2" ref="F77:F140">D77+E77</f>
        <v>0</v>
      </c>
      <c r="G77" s="7"/>
      <c r="H77" s="7"/>
      <c r="I77" s="7"/>
      <c r="J77" s="7"/>
      <c r="K77" s="7"/>
      <c r="L77" s="7"/>
      <c r="M77" s="7"/>
      <c r="N77" s="7"/>
      <c r="O77" s="7"/>
    </row>
    <row r="78" spans="1:15" ht="15.75">
      <c r="A78" s="60" t="s">
        <v>1314</v>
      </c>
      <c r="B78" s="2"/>
      <c r="C78" s="12"/>
      <c r="D78" s="32"/>
      <c r="E78" s="32"/>
      <c r="F78" s="32">
        <f t="shared" si="2"/>
        <v>0</v>
      </c>
      <c r="G78" s="7"/>
      <c r="H78" s="7"/>
      <c r="I78" s="7"/>
      <c r="J78" s="7"/>
      <c r="K78" s="7"/>
      <c r="L78" s="7"/>
      <c r="M78" s="7"/>
      <c r="N78" s="7"/>
      <c r="O78" s="7"/>
    </row>
    <row r="79" spans="1:15" ht="15.75">
      <c r="A79" s="2" t="s">
        <v>745</v>
      </c>
      <c r="B79" s="2" t="s">
        <v>229</v>
      </c>
      <c r="C79" s="12" t="s">
        <v>746</v>
      </c>
      <c r="D79" s="32"/>
      <c r="E79" s="32"/>
      <c r="F79" s="32">
        <f t="shared" si="2"/>
        <v>0</v>
      </c>
      <c r="G79" s="7"/>
      <c r="H79" s="7"/>
      <c r="I79" s="7"/>
      <c r="J79" s="7"/>
      <c r="K79" s="7"/>
      <c r="L79" s="7"/>
      <c r="M79" s="7"/>
      <c r="N79" s="7"/>
      <c r="O79" s="7"/>
    </row>
    <row r="80" spans="1:15" ht="15.75">
      <c r="A80" s="2" t="s">
        <v>747</v>
      </c>
      <c r="B80" s="2" t="s">
        <v>230</v>
      </c>
      <c r="C80" s="12" t="s">
        <v>748</v>
      </c>
      <c r="D80" s="32"/>
      <c r="E80" s="32"/>
      <c r="F80" s="32">
        <f t="shared" si="2"/>
        <v>0</v>
      </c>
      <c r="G80" s="7"/>
      <c r="H80" s="7"/>
      <c r="I80" s="7"/>
      <c r="J80" s="7"/>
      <c r="K80" s="7"/>
      <c r="L80" s="7"/>
      <c r="M80" s="7"/>
      <c r="N80" s="7"/>
      <c r="O80" s="7"/>
    </row>
    <row r="81" spans="1:15" ht="15.75">
      <c r="A81" s="2" t="s">
        <v>749</v>
      </c>
      <c r="B81" s="2" t="s">
        <v>231</v>
      </c>
      <c r="C81" s="12" t="s">
        <v>750</v>
      </c>
      <c r="D81" s="32"/>
      <c r="E81" s="32"/>
      <c r="F81" s="32">
        <f t="shared" si="2"/>
        <v>0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5.75">
      <c r="A82" s="2" t="s">
        <v>751</v>
      </c>
      <c r="B82" s="2" t="s">
        <v>232</v>
      </c>
      <c r="C82" s="12" t="s">
        <v>752</v>
      </c>
      <c r="D82" s="32"/>
      <c r="E82" s="32">
        <v>14252082</v>
      </c>
      <c r="F82" s="32">
        <f t="shared" si="2"/>
        <v>14252082</v>
      </c>
      <c r="G82" s="7"/>
      <c r="H82" s="7"/>
      <c r="I82" s="7"/>
      <c r="J82" s="7"/>
      <c r="K82" s="7"/>
      <c r="L82" s="7"/>
      <c r="M82" s="7"/>
      <c r="N82" s="7"/>
      <c r="O82" s="7"/>
    </row>
    <row r="83" spans="1:15" ht="15.75">
      <c r="A83" s="11" t="s">
        <v>753</v>
      </c>
      <c r="B83" s="2" t="s">
        <v>244</v>
      </c>
      <c r="C83" s="12" t="s">
        <v>754</v>
      </c>
      <c r="D83" s="31">
        <f>SUM(D84,D87,D88,D89,D93,D108)</f>
        <v>32430000</v>
      </c>
      <c r="E83" s="31">
        <f>SUM(E84,E87,E88,E89,E93,E108)</f>
        <v>12940312</v>
      </c>
      <c r="F83" s="31">
        <f t="shared" si="2"/>
        <v>45370312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5.75">
      <c r="A84" s="2" t="s">
        <v>755</v>
      </c>
      <c r="B84" s="2" t="s">
        <v>245</v>
      </c>
      <c r="C84" s="12" t="s">
        <v>756</v>
      </c>
      <c r="D84" s="32">
        <f>SUM(D85:D86)</f>
        <v>0</v>
      </c>
      <c r="E84" s="32">
        <f>SUM(E85:E86)</f>
        <v>0</v>
      </c>
      <c r="F84" s="32">
        <f t="shared" si="2"/>
        <v>0</v>
      </c>
      <c r="G84" s="7"/>
      <c r="H84" s="7"/>
      <c r="I84" s="7"/>
      <c r="J84" s="7"/>
      <c r="K84" s="7"/>
      <c r="L84" s="7"/>
      <c r="M84" s="7"/>
      <c r="N84" s="7"/>
      <c r="O84" s="7"/>
    </row>
    <row r="85" spans="1:15" ht="15.75">
      <c r="A85" s="13" t="s">
        <v>757</v>
      </c>
      <c r="B85" s="2" t="s">
        <v>246</v>
      </c>
      <c r="C85" s="12" t="s">
        <v>758</v>
      </c>
      <c r="D85" s="32"/>
      <c r="E85" s="32"/>
      <c r="F85" s="32">
        <f t="shared" si="2"/>
        <v>0</v>
      </c>
      <c r="G85" s="7"/>
      <c r="H85" s="7"/>
      <c r="I85" s="7"/>
      <c r="J85" s="7"/>
      <c r="K85" s="7"/>
      <c r="L85" s="7"/>
      <c r="M85" s="7"/>
      <c r="N85" s="7"/>
      <c r="O85" s="7"/>
    </row>
    <row r="86" spans="1:15" ht="15.75">
      <c r="A86" s="13" t="s">
        <v>759</v>
      </c>
      <c r="B86" s="2" t="s">
        <v>247</v>
      </c>
      <c r="C86" s="12" t="s">
        <v>760</v>
      </c>
      <c r="D86" s="32"/>
      <c r="E86" s="32"/>
      <c r="F86" s="32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</row>
    <row r="87" spans="1:15" ht="15.75">
      <c r="A87" s="2" t="s">
        <v>761</v>
      </c>
      <c r="B87" s="2" t="s">
        <v>248</v>
      </c>
      <c r="C87" s="12" t="s">
        <v>762</v>
      </c>
      <c r="D87" s="32"/>
      <c r="E87" s="32"/>
      <c r="F87" s="32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</row>
    <row r="88" spans="1:15" ht="15.75">
      <c r="A88" s="2" t="s">
        <v>763</v>
      </c>
      <c r="B88" s="2" t="s">
        <v>249</v>
      </c>
      <c r="C88" s="12" t="s">
        <v>764</v>
      </c>
      <c r="D88" s="32"/>
      <c r="E88" s="32"/>
      <c r="F88" s="32">
        <f t="shared" si="2"/>
        <v>0</v>
      </c>
      <c r="G88" s="7"/>
      <c r="H88" s="7"/>
      <c r="I88" s="7"/>
      <c r="J88" s="7"/>
      <c r="K88" s="7"/>
      <c r="L88" s="7"/>
      <c r="M88" s="7"/>
      <c r="N88" s="7"/>
      <c r="O88" s="7"/>
    </row>
    <row r="89" spans="1:15" ht="15.75">
      <c r="A89" s="2" t="s">
        <v>765</v>
      </c>
      <c r="B89" s="2" t="s">
        <v>250</v>
      </c>
      <c r="C89" s="12" t="s">
        <v>766</v>
      </c>
      <c r="D89" s="32">
        <f>SUM(D90)</f>
        <v>6000000</v>
      </c>
      <c r="E89" s="32">
        <v>1948566</v>
      </c>
      <c r="F89" s="32">
        <v>7948566</v>
      </c>
      <c r="G89" s="7"/>
      <c r="H89" s="7"/>
      <c r="I89" s="7"/>
      <c r="J89" s="7"/>
      <c r="K89" s="7"/>
      <c r="L89" s="7"/>
      <c r="M89" s="7"/>
      <c r="N89" s="7"/>
      <c r="O89" s="7"/>
    </row>
    <row r="90" spans="1:15" ht="15.75">
      <c r="A90" s="13" t="s">
        <v>767</v>
      </c>
      <c r="B90" s="2"/>
      <c r="C90" s="12" t="s">
        <v>768</v>
      </c>
      <c r="D90" s="32">
        <f>SUM(D91:D92)</f>
        <v>6000000</v>
      </c>
      <c r="E90" s="32">
        <v>1948566</v>
      </c>
      <c r="F90" s="32">
        <f t="shared" si="2"/>
        <v>7948566</v>
      </c>
      <c r="G90" s="7"/>
      <c r="H90" s="7"/>
      <c r="I90" s="7"/>
      <c r="J90" s="7"/>
      <c r="K90" s="7"/>
      <c r="L90" s="7"/>
      <c r="M90" s="7"/>
      <c r="N90" s="7"/>
      <c r="O90" s="7"/>
    </row>
    <row r="91" spans="1:15" ht="15.75">
      <c r="A91" s="14" t="s">
        <v>1247</v>
      </c>
      <c r="B91" s="2"/>
      <c r="C91" s="12"/>
      <c r="D91" s="32">
        <v>6000000</v>
      </c>
      <c r="E91" s="32">
        <v>1948566</v>
      </c>
      <c r="F91" s="32">
        <f t="shared" si="2"/>
        <v>7948566</v>
      </c>
      <c r="G91" s="7"/>
      <c r="H91" s="7"/>
      <c r="I91" s="7"/>
      <c r="J91" s="7"/>
      <c r="K91" s="7"/>
      <c r="L91" s="7"/>
      <c r="M91" s="7"/>
      <c r="N91" s="7"/>
      <c r="O91" s="7"/>
    </row>
    <row r="92" spans="1:15" ht="15.75">
      <c r="A92" s="14" t="s">
        <v>1248</v>
      </c>
      <c r="B92" s="2"/>
      <c r="C92" s="12"/>
      <c r="D92" s="32"/>
      <c r="E92" s="32"/>
      <c r="F92" s="32">
        <f t="shared" si="2"/>
        <v>0</v>
      </c>
      <c r="G92" s="7"/>
      <c r="H92" s="7"/>
      <c r="I92" s="7"/>
      <c r="J92" s="7"/>
      <c r="K92" s="7"/>
      <c r="L92" s="7"/>
      <c r="M92" s="7"/>
      <c r="N92" s="7"/>
      <c r="O92" s="7"/>
    </row>
    <row r="93" spans="1:15" ht="15.75">
      <c r="A93" s="2" t="s">
        <v>769</v>
      </c>
      <c r="B93" s="2" t="s">
        <v>251</v>
      </c>
      <c r="C93" s="12" t="s">
        <v>770</v>
      </c>
      <c r="D93" s="32">
        <f>SUM(D94,D101,D102,D103,D107)</f>
        <v>26070000</v>
      </c>
      <c r="E93" s="32">
        <f>SUM(E94,E101,E102,E103,E107)</f>
        <v>10228463</v>
      </c>
      <c r="F93" s="32">
        <f t="shared" si="2"/>
        <v>36298463</v>
      </c>
      <c r="G93" s="7"/>
      <c r="H93" s="7"/>
      <c r="I93" s="7"/>
      <c r="J93" s="7"/>
      <c r="K93" s="7"/>
      <c r="L93" s="7"/>
      <c r="M93" s="7"/>
      <c r="N93" s="7"/>
      <c r="O93" s="7"/>
    </row>
    <row r="94" spans="1:15" ht="15.75">
      <c r="A94" s="13" t="s">
        <v>771</v>
      </c>
      <c r="B94" s="2" t="s">
        <v>252</v>
      </c>
      <c r="C94" s="12" t="s">
        <v>772</v>
      </c>
      <c r="D94" s="32">
        <f>D95+D96+D100+D99</f>
        <v>21500000</v>
      </c>
      <c r="E94" s="32">
        <v>4978463</v>
      </c>
      <c r="F94" s="32">
        <f t="shared" si="2"/>
        <v>26478463</v>
      </c>
      <c r="G94" s="7"/>
      <c r="H94" s="7"/>
      <c r="I94" s="7"/>
      <c r="J94" s="7"/>
      <c r="K94" s="7"/>
      <c r="L94" s="7"/>
      <c r="M94" s="7"/>
      <c r="N94" s="7"/>
      <c r="O94" s="7"/>
    </row>
    <row r="95" spans="1:15" ht="15.75">
      <c r="A95" s="14" t="s">
        <v>773</v>
      </c>
      <c r="B95" s="2"/>
      <c r="C95" s="12" t="s">
        <v>774</v>
      </c>
      <c r="D95" s="32"/>
      <c r="E95" s="32"/>
      <c r="F95" s="32">
        <f t="shared" si="2"/>
        <v>0</v>
      </c>
      <c r="G95" s="7"/>
      <c r="H95" s="7"/>
      <c r="I95" s="7"/>
      <c r="J95" s="7"/>
      <c r="K95" s="7"/>
      <c r="L95" s="7"/>
      <c r="M95" s="7"/>
      <c r="N95" s="7"/>
      <c r="O95" s="7"/>
    </row>
    <row r="96" spans="1:15" ht="15.75">
      <c r="A96" s="14" t="s">
        <v>775</v>
      </c>
      <c r="B96" s="2"/>
      <c r="C96" s="12" t="s">
        <v>776</v>
      </c>
      <c r="D96" s="32">
        <f>SUM(D97:D98)</f>
        <v>21500000</v>
      </c>
      <c r="E96" s="32">
        <f>SUM(E97:E98)</f>
        <v>4978463</v>
      </c>
      <c r="F96" s="32">
        <f t="shared" si="2"/>
        <v>26478463</v>
      </c>
      <c r="G96" s="7"/>
      <c r="H96" s="7"/>
      <c r="I96" s="7"/>
      <c r="J96" s="7"/>
      <c r="K96" s="7"/>
      <c r="L96" s="7"/>
      <c r="M96" s="7"/>
      <c r="N96" s="7"/>
      <c r="O96" s="7"/>
    </row>
    <row r="97" spans="1:15" ht="15.75">
      <c r="A97" s="15" t="s">
        <v>777</v>
      </c>
      <c r="B97" s="2"/>
      <c r="C97" s="12" t="s">
        <v>778</v>
      </c>
      <c r="D97" s="32">
        <v>21500000</v>
      </c>
      <c r="E97" s="32">
        <v>4978463</v>
      </c>
      <c r="F97" s="32">
        <f t="shared" si="2"/>
        <v>26478463</v>
      </c>
      <c r="G97" s="7"/>
      <c r="H97" s="7"/>
      <c r="I97" s="7"/>
      <c r="J97" s="7"/>
      <c r="K97" s="7"/>
      <c r="L97" s="7"/>
      <c r="M97" s="7"/>
      <c r="N97" s="7"/>
      <c r="O97" s="7"/>
    </row>
    <row r="98" spans="1:15" ht="15.75">
      <c r="A98" s="15" t="s">
        <v>779</v>
      </c>
      <c r="B98" s="2"/>
      <c r="C98" s="12" t="s">
        <v>780</v>
      </c>
      <c r="D98" s="32"/>
      <c r="E98" s="32"/>
      <c r="F98" s="32">
        <f t="shared" si="2"/>
        <v>0</v>
      </c>
      <c r="G98" s="7"/>
      <c r="H98" s="7"/>
      <c r="I98" s="7"/>
      <c r="J98" s="7"/>
      <c r="K98" s="7"/>
      <c r="L98" s="7"/>
      <c r="M98" s="7"/>
      <c r="N98" s="7"/>
      <c r="O98" s="7"/>
    </row>
    <row r="99" spans="1:15" ht="15.75">
      <c r="A99" s="14" t="s">
        <v>781</v>
      </c>
      <c r="B99" s="2"/>
      <c r="C99" s="12" t="s">
        <v>782</v>
      </c>
      <c r="D99" s="32"/>
      <c r="E99" s="32"/>
      <c r="F99" s="32">
        <f t="shared" si="2"/>
        <v>0</v>
      </c>
      <c r="G99" s="7"/>
      <c r="H99" s="7"/>
      <c r="I99" s="7"/>
      <c r="J99" s="7"/>
      <c r="K99" s="7"/>
      <c r="L99" s="7"/>
      <c r="M99" s="7"/>
      <c r="N99" s="7"/>
      <c r="O99" s="7"/>
    </row>
    <row r="100" spans="1:15" ht="15.75">
      <c r="A100" s="14" t="s">
        <v>783</v>
      </c>
      <c r="B100" s="2"/>
      <c r="C100" s="12" t="s">
        <v>784</v>
      </c>
      <c r="D100" s="32"/>
      <c r="E100" s="32"/>
      <c r="F100" s="32">
        <f t="shared" si="2"/>
        <v>0</v>
      </c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5.75">
      <c r="A101" s="13" t="s">
        <v>785</v>
      </c>
      <c r="B101" s="2" t="s">
        <v>253</v>
      </c>
      <c r="C101" s="12" t="s">
        <v>786</v>
      </c>
      <c r="D101" s="32"/>
      <c r="E101" s="32"/>
      <c r="F101" s="32">
        <f t="shared" si="2"/>
        <v>0</v>
      </c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5.75">
      <c r="A102" s="13" t="s">
        <v>787</v>
      </c>
      <c r="B102" s="2" t="s">
        <v>254</v>
      </c>
      <c r="C102" s="12" t="s">
        <v>788</v>
      </c>
      <c r="D102" s="32"/>
      <c r="E102" s="32"/>
      <c r="F102" s="32">
        <f t="shared" si="2"/>
        <v>0</v>
      </c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5.75">
      <c r="A103" s="13" t="s">
        <v>789</v>
      </c>
      <c r="B103" s="2" t="s">
        <v>255</v>
      </c>
      <c r="C103" s="12" t="s">
        <v>790</v>
      </c>
      <c r="D103" s="32">
        <f>SUM(D104:D104)</f>
        <v>4000000</v>
      </c>
      <c r="E103" s="32">
        <f>SUM(E104:E104)</f>
        <v>5000000</v>
      </c>
      <c r="F103" s="32">
        <f t="shared" si="2"/>
        <v>9000000</v>
      </c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5.75">
      <c r="A104" s="14" t="s">
        <v>791</v>
      </c>
      <c r="B104" s="2"/>
      <c r="C104" s="12" t="s">
        <v>792</v>
      </c>
      <c r="D104" s="32">
        <f>SUM(D105:D106)</f>
        <v>4000000</v>
      </c>
      <c r="E104" s="32">
        <v>5000000</v>
      </c>
      <c r="F104" s="32">
        <f t="shared" si="2"/>
        <v>9000000</v>
      </c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5.75">
      <c r="A105" s="15" t="s">
        <v>793</v>
      </c>
      <c r="B105" s="2"/>
      <c r="C105" s="12" t="s">
        <v>794</v>
      </c>
      <c r="D105" s="32">
        <v>4000000</v>
      </c>
      <c r="E105" s="32">
        <v>5000000</v>
      </c>
      <c r="F105" s="32">
        <f t="shared" si="2"/>
        <v>9000000</v>
      </c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5.75">
      <c r="A106" s="15" t="s">
        <v>795</v>
      </c>
      <c r="B106" s="2"/>
      <c r="C106" s="12" t="s">
        <v>796</v>
      </c>
      <c r="D106" s="32"/>
      <c r="E106" s="32"/>
      <c r="F106" s="32">
        <f t="shared" si="2"/>
        <v>0</v>
      </c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5.75">
      <c r="A107" s="13" t="s">
        <v>1011</v>
      </c>
      <c r="B107" s="2" t="s">
        <v>256</v>
      </c>
      <c r="C107" s="12" t="s">
        <v>797</v>
      </c>
      <c r="D107" s="32">
        <v>570000</v>
      </c>
      <c r="E107" s="32">
        <v>250000</v>
      </c>
      <c r="F107" s="32">
        <f t="shared" si="2"/>
        <v>820000</v>
      </c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5.75">
      <c r="A108" s="2" t="s">
        <v>798</v>
      </c>
      <c r="B108" s="2" t="s">
        <v>257</v>
      </c>
      <c r="C108" s="12" t="s">
        <v>799</v>
      </c>
      <c r="D108" s="32">
        <f>SUM(D109:D110)</f>
        <v>360000</v>
      </c>
      <c r="E108" s="32">
        <v>763283</v>
      </c>
      <c r="F108" s="32">
        <f t="shared" si="2"/>
        <v>1123283</v>
      </c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5.75">
      <c r="A109" s="13" t="s">
        <v>800</v>
      </c>
      <c r="B109" s="2"/>
      <c r="C109" s="12" t="s">
        <v>801</v>
      </c>
      <c r="D109" s="32"/>
      <c r="E109" s="32"/>
      <c r="F109" s="32">
        <f t="shared" si="2"/>
        <v>0</v>
      </c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5.75">
      <c r="A110" s="13" t="s">
        <v>802</v>
      </c>
      <c r="B110" s="2"/>
      <c r="C110" s="12" t="s">
        <v>803</v>
      </c>
      <c r="D110" s="32">
        <f>SUM(D112:D119)</f>
        <v>360000</v>
      </c>
      <c r="E110" s="32">
        <v>763283</v>
      </c>
      <c r="F110" s="32">
        <f t="shared" si="2"/>
        <v>1123283</v>
      </c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5.75">
      <c r="A111" s="14" t="s">
        <v>1316</v>
      </c>
      <c r="B111" s="2"/>
      <c r="C111" s="12"/>
      <c r="D111" s="32"/>
      <c r="E111" s="32"/>
      <c r="F111" s="32">
        <f t="shared" si="2"/>
        <v>0</v>
      </c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5.75">
      <c r="A112" s="14" t="s">
        <v>1317</v>
      </c>
      <c r="B112" s="2"/>
      <c r="C112" s="12" t="s">
        <v>804</v>
      </c>
      <c r="D112" s="32"/>
      <c r="E112" s="32"/>
      <c r="F112" s="32">
        <f t="shared" si="2"/>
        <v>0</v>
      </c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5.75">
      <c r="A113" s="14" t="s">
        <v>1318</v>
      </c>
      <c r="B113" s="2"/>
      <c r="C113" s="12" t="s">
        <v>805</v>
      </c>
      <c r="D113" s="32"/>
      <c r="E113" s="32"/>
      <c r="F113" s="32">
        <f t="shared" si="2"/>
        <v>0</v>
      </c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5.75">
      <c r="A114" s="14" t="s">
        <v>1319</v>
      </c>
      <c r="B114" s="2"/>
      <c r="C114" s="12" t="s">
        <v>806</v>
      </c>
      <c r="D114" s="32"/>
      <c r="E114" s="32"/>
      <c r="F114" s="32">
        <f t="shared" si="2"/>
        <v>0</v>
      </c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5.75">
      <c r="A115" s="14" t="s">
        <v>1320</v>
      </c>
      <c r="B115" s="2"/>
      <c r="C115" s="12" t="s">
        <v>807</v>
      </c>
      <c r="D115" s="32"/>
      <c r="E115" s="32"/>
      <c r="F115" s="32">
        <f t="shared" si="2"/>
        <v>0</v>
      </c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5.75">
      <c r="A116" s="14" t="s">
        <v>1321</v>
      </c>
      <c r="B116" s="2"/>
      <c r="C116" s="12" t="s">
        <v>808</v>
      </c>
      <c r="D116" s="32"/>
      <c r="E116" s="32"/>
      <c r="F116" s="32">
        <f t="shared" si="2"/>
        <v>0</v>
      </c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5.75">
      <c r="A117" s="14" t="s">
        <v>1322</v>
      </c>
      <c r="B117" s="2"/>
      <c r="C117" s="12" t="s">
        <v>809</v>
      </c>
      <c r="D117" s="32"/>
      <c r="E117" s="32"/>
      <c r="F117" s="32">
        <f t="shared" si="2"/>
        <v>0</v>
      </c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5.75">
      <c r="A118" s="14" t="s">
        <v>1323</v>
      </c>
      <c r="B118" s="2"/>
      <c r="C118" s="12" t="s">
        <v>810</v>
      </c>
      <c r="D118" s="32"/>
      <c r="E118" s="32"/>
      <c r="F118" s="32">
        <f t="shared" si="2"/>
        <v>0</v>
      </c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5.75">
      <c r="A119" s="14" t="s">
        <v>1315</v>
      </c>
      <c r="B119" s="2"/>
      <c r="C119" s="12" t="s">
        <v>811</v>
      </c>
      <c r="D119" s="32">
        <v>360000</v>
      </c>
      <c r="E119" s="32">
        <v>763283</v>
      </c>
      <c r="F119" s="32">
        <f t="shared" si="2"/>
        <v>1123283</v>
      </c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5.75">
      <c r="A120" s="11" t="s">
        <v>812</v>
      </c>
      <c r="B120" s="2" t="s">
        <v>285</v>
      </c>
      <c r="C120" s="12" t="s">
        <v>813</v>
      </c>
      <c r="D120" s="31">
        <f>SUM(D121,D122,D131,D134,D139,D143,D146,D147,D150,D151,D152)</f>
        <v>19908495.51</v>
      </c>
      <c r="E120" s="31">
        <f>SUM(E121,E122,E131,E134,E139,E143,E146,E147,E150,E151,E152)</f>
        <v>5416971</v>
      </c>
      <c r="F120" s="31">
        <f>D120+E120</f>
        <v>25325466.51</v>
      </c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5.75">
      <c r="A121" s="2" t="s">
        <v>814</v>
      </c>
      <c r="B121" s="2" t="s">
        <v>286</v>
      </c>
      <c r="C121" s="12" t="s">
        <v>815</v>
      </c>
      <c r="D121" s="32"/>
      <c r="E121" s="32"/>
      <c r="F121" s="32">
        <f t="shared" si="2"/>
        <v>0</v>
      </c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5.75">
      <c r="A122" s="2" t="s">
        <v>816</v>
      </c>
      <c r="B122" s="2" t="s">
        <v>287</v>
      </c>
      <c r="C122" s="12" t="s">
        <v>817</v>
      </c>
      <c r="D122" s="32">
        <f>SUM(,D123,D126,D127)</f>
        <v>6200000</v>
      </c>
      <c r="E122" s="32">
        <f>SUM(,E123,E126,E127)</f>
        <v>0</v>
      </c>
      <c r="F122" s="32">
        <f t="shared" si="2"/>
        <v>6200000</v>
      </c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5.75">
      <c r="A123" s="13" t="s">
        <v>1324</v>
      </c>
      <c r="B123" s="2"/>
      <c r="C123" s="12" t="s">
        <v>818</v>
      </c>
      <c r="D123" s="32">
        <f>SUM(D124:D125)</f>
        <v>0</v>
      </c>
      <c r="E123" s="32">
        <f>SUM(E124:E125)</f>
        <v>0</v>
      </c>
      <c r="F123" s="32">
        <f t="shared" si="2"/>
        <v>0</v>
      </c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5.75">
      <c r="A124" s="14" t="s">
        <v>1325</v>
      </c>
      <c r="B124" s="2"/>
      <c r="C124" s="12" t="s">
        <v>819</v>
      </c>
      <c r="D124" s="32"/>
      <c r="E124" s="32"/>
      <c r="F124" s="32">
        <f t="shared" si="2"/>
        <v>0</v>
      </c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5.75">
      <c r="A125" s="14" t="s">
        <v>1326</v>
      </c>
      <c r="B125" s="2"/>
      <c r="C125" s="12" t="s">
        <v>820</v>
      </c>
      <c r="D125" s="32"/>
      <c r="E125" s="32"/>
      <c r="F125" s="32">
        <f t="shared" si="2"/>
        <v>0</v>
      </c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5.75">
      <c r="A126" s="13" t="s">
        <v>1327</v>
      </c>
      <c r="B126" s="2"/>
      <c r="C126" s="12" t="s">
        <v>823</v>
      </c>
      <c r="D126" s="32"/>
      <c r="E126" s="32"/>
      <c r="F126" s="32">
        <f t="shared" si="2"/>
        <v>0</v>
      </c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5.75">
      <c r="A127" s="13" t="s">
        <v>1328</v>
      </c>
      <c r="B127" s="2"/>
      <c r="C127" s="12" t="s">
        <v>824</v>
      </c>
      <c r="D127" s="32">
        <f>SUM(D128:D130)</f>
        <v>6200000</v>
      </c>
      <c r="E127" s="32">
        <f>SUM(E128:E130)</f>
        <v>0</v>
      </c>
      <c r="F127" s="32">
        <f t="shared" si="2"/>
        <v>6200000</v>
      </c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5.75">
      <c r="A128" s="14" t="s">
        <v>1329</v>
      </c>
      <c r="B128" s="2"/>
      <c r="C128" s="12"/>
      <c r="D128" s="32">
        <v>2000000</v>
      </c>
      <c r="E128" s="32"/>
      <c r="F128" s="32">
        <f t="shared" si="2"/>
        <v>2000000</v>
      </c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5.75">
      <c r="A129" s="14" t="s">
        <v>1330</v>
      </c>
      <c r="B129" s="2"/>
      <c r="C129" s="12"/>
      <c r="D129" s="32">
        <v>4000000</v>
      </c>
      <c r="E129" s="32"/>
      <c r="F129" s="32">
        <f t="shared" si="2"/>
        <v>4000000</v>
      </c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5.75">
      <c r="A130" s="14" t="s">
        <v>1331</v>
      </c>
      <c r="B130" s="2"/>
      <c r="C130" s="12"/>
      <c r="D130" s="32">
        <v>200000</v>
      </c>
      <c r="E130" s="32"/>
      <c r="F130" s="32">
        <f t="shared" si="2"/>
        <v>200000</v>
      </c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5.75">
      <c r="A131" s="4" t="s">
        <v>825</v>
      </c>
      <c r="B131" s="2" t="s">
        <v>288</v>
      </c>
      <c r="C131" s="12" t="s">
        <v>826</v>
      </c>
      <c r="D131" s="32">
        <f>SUM(D132:D133)</f>
        <v>700000</v>
      </c>
      <c r="E131" s="32">
        <v>1079383</v>
      </c>
      <c r="F131" s="32">
        <f t="shared" si="2"/>
        <v>1779383</v>
      </c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5.75">
      <c r="A132" s="13" t="s">
        <v>827</v>
      </c>
      <c r="B132" s="2"/>
      <c r="C132" s="12" t="s">
        <v>828</v>
      </c>
      <c r="D132" s="32"/>
      <c r="E132" s="32"/>
      <c r="F132" s="32">
        <f t="shared" si="2"/>
        <v>0</v>
      </c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5.75">
      <c r="A133" s="13" t="s">
        <v>829</v>
      </c>
      <c r="B133" s="2"/>
      <c r="C133" s="12" t="s">
        <v>830</v>
      </c>
      <c r="D133" s="32">
        <v>700000</v>
      </c>
      <c r="E133" s="32">
        <v>1079383</v>
      </c>
      <c r="F133" s="32">
        <f t="shared" si="2"/>
        <v>1779383</v>
      </c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5.75">
      <c r="A134" s="2" t="s">
        <v>831</v>
      </c>
      <c r="B134" s="2" t="s">
        <v>289</v>
      </c>
      <c r="C134" s="12" t="s">
        <v>832</v>
      </c>
      <c r="D134" s="32">
        <f>SUM(D135:D138)</f>
        <v>2100000</v>
      </c>
      <c r="E134" s="32">
        <f>SUM(E135:E138)</f>
        <v>0</v>
      </c>
      <c r="F134" s="32">
        <f t="shared" si="2"/>
        <v>2100000</v>
      </c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5.75">
      <c r="A135" s="13" t="s">
        <v>1332</v>
      </c>
      <c r="B135" s="2"/>
      <c r="C135" s="12"/>
      <c r="D135" s="32">
        <v>500000</v>
      </c>
      <c r="E135" s="32"/>
      <c r="F135" s="32">
        <f t="shared" si="2"/>
        <v>500000</v>
      </c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5.75">
      <c r="A136" s="13" t="s">
        <v>1333</v>
      </c>
      <c r="B136" s="2"/>
      <c r="C136" s="12"/>
      <c r="D136" s="32">
        <v>300000</v>
      </c>
      <c r="E136" s="32"/>
      <c r="F136" s="32">
        <f t="shared" si="2"/>
        <v>300000</v>
      </c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5.75">
      <c r="A137" s="13" t="s">
        <v>1334</v>
      </c>
      <c r="B137" s="2"/>
      <c r="C137" s="12"/>
      <c r="D137" s="32">
        <v>600000</v>
      </c>
      <c r="E137" s="32"/>
      <c r="F137" s="32">
        <f t="shared" si="2"/>
        <v>600000</v>
      </c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5.75">
      <c r="A138" s="13" t="s">
        <v>1335</v>
      </c>
      <c r="B138" s="2"/>
      <c r="C138" s="12"/>
      <c r="D138" s="32">
        <v>700000</v>
      </c>
      <c r="E138" s="32"/>
      <c r="F138" s="32">
        <f t="shared" si="2"/>
        <v>700000</v>
      </c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5.75">
      <c r="A139" s="2" t="s">
        <v>833</v>
      </c>
      <c r="B139" s="2" t="s">
        <v>290</v>
      </c>
      <c r="C139" s="12" t="s">
        <v>834</v>
      </c>
      <c r="D139" s="32">
        <f>SUM(D140:D142)</f>
        <v>3300000</v>
      </c>
      <c r="E139" s="32">
        <v>3830789</v>
      </c>
      <c r="F139" s="32">
        <f t="shared" si="2"/>
        <v>7130789</v>
      </c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5.75">
      <c r="A140" s="13" t="s">
        <v>1336</v>
      </c>
      <c r="B140" s="2"/>
      <c r="C140" s="12" t="s">
        <v>835</v>
      </c>
      <c r="D140" s="32">
        <v>1900000</v>
      </c>
      <c r="E140" s="32"/>
      <c r="F140" s="32">
        <f t="shared" si="2"/>
        <v>1900000</v>
      </c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5.75">
      <c r="A141" s="13" t="s">
        <v>1337</v>
      </c>
      <c r="B141" s="2"/>
      <c r="C141" s="12" t="s">
        <v>836</v>
      </c>
      <c r="D141" s="32">
        <v>1400000</v>
      </c>
      <c r="E141" s="32"/>
      <c r="F141" s="32">
        <f aca="true" t="shared" si="3" ref="F141:F204">D141+E141</f>
        <v>1400000</v>
      </c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5.75">
      <c r="A142" s="13" t="s">
        <v>837</v>
      </c>
      <c r="B142" s="2"/>
      <c r="C142" s="12" t="s">
        <v>838</v>
      </c>
      <c r="D142" s="32"/>
      <c r="E142" s="32">
        <v>3830789</v>
      </c>
      <c r="F142" s="32">
        <f t="shared" si="3"/>
        <v>3830789</v>
      </c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5.75">
      <c r="A143" s="3" t="s">
        <v>839</v>
      </c>
      <c r="B143" s="2" t="s">
        <v>291</v>
      </c>
      <c r="C143" s="12" t="s">
        <v>840</v>
      </c>
      <c r="D143" s="32">
        <f>SUM(D144:D145)</f>
        <v>2754000</v>
      </c>
      <c r="E143" s="32">
        <f>SUM(E144:E145)</f>
        <v>479031</v>
      </c>
      <c r="F143" s="32">
        <f t="shared" si="3"/>
        <v>3233031</v>
      </c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5.75">
      <c r="A144" s="13" t="s">
        <v>841</v>
      </c>
      <c r="B144" s="2"/>
      <c r="C144" s="12" t="s">
        <v>842</v>
      </c>
      <c r="D144" s="32">
        <f>(D121+D122+D131+D139)*0.27</f>
        <v>2754000</v>
      </c>
      <c r="E144" s="32">
        <v>479031</v>
      </c>
      <c r="F144" s="32">
        <f t="shared" si="3"/>
        <v>3233031</v>
      </c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5.75">
      <c r="A145" s="13" t="s">
        <v>843</v>
      </c>
      <c r="B145" s="2"/>
      <c r="C145" s="12" t="s">
        <v>844</v>
      </c>
      <c r="D145" s="32"/>
      <c r="E145" s="32"/>
      <c r="F145" s="32">
        <f t="shared" si="3"/>
        <v>0</v>
      </c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5.75">
      <c r="A146" s="2" t="s">
        <v>845</v>
      </c>
      <c r="B146" s="2" t="s">
        <v>292</v>
      </c>
      <c r="C146" s="12" t="s">
        <v>846</v>
      </c>
      <c r="D146" s="32">
        <f>D373+D378+D477+D487</f>
        <v>4854495.510000001</v>
      </c>
      <c r="E146" s="32">
        <v>0</v>
      </c>
      <c r="F146" s="32">
        <v>4854496</v>
      </c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5.75">
      <c r="A147" s="2" t="s">
        <v>847</v>
      </c>
      <c r="B147" s="2" t="s">
        <v>293</v>
      </c>
      <c r="C147" s="12" t="s">
        <v>848</v>
      </c>
      <c r="D147" s="32">
        <f>SUM(D148:D149)</f>
        <v>0</v>
      </c>
      <c r="E147" s="32">
        <v>27768</v>
      </c>
      <c r="F147" s="32">
        <f t="shared" si="3"/>
        <v>27768</v>
      </c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5.75">
      <c r="A148" s="13" t="s">
        <v>849</v>
      </c>
      <c r="B148" s="2"/>
      <c r="C148" s="12" t="s">
        <v>850</v>
      </c>
      <c r="D148" s="32"/>
      <c r="E148" s="32"/>
      <c r="F148" s="32">
        <f t="shared" si="3"/>
        <v>0</v>
      </c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5.75">
      <c r="A149" s="13" t="s">
        <v>851</v>
      </c>
      <c r="B149" s="2"/>
      <c r="C149" s="12" t="s">
        <v>852</v>
      </c>
      <c r="D149" s="32"/>
      <c r="E149" s="32">
        <v>27768</v>
      </c>
      <c r="F149" s="32">
        <f t="shared" si="3"/>
        <v>27768</v>
      </c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5.75">
      <c r="A150" s="2" t="s">
        <v>853</v>
      </c>
      <c r="B150" s="2" t="s">
        <v>294</v>
      </c>
      <c r="C150" s="12" t="s">
        <v>854</v>
      </c>
      <c r="D150" s="32"/>
      <c r="E150" s="32"/>
      <c r="F150" s="32">
        <f t="shared" si="3"/>
        <v>0</v>
      </c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5.75">
      <c r="A151" s="2" t="s">
        <v>1338</v>
      </c>
      <c r="B151" s="2" t="s">
        <v>295</v>
      </c>
      <c r="C151" s="12" t="s">
        <v>855</v>
      </c>
      <c r="D151" s="32"/>
      <c r="E151" s="32"/>
      <c r="F151" s="32">
        <f t="shared" si="3"/>
        <v>0</v>
      </c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5.75">
      <c r="A152" s="2" t="s">
        <v>1339</v>
      </c>
      <c r="B152" s="2" t="s">
        <v>1340</v>
      </c>
      <c r="C152" s="12" t="s">
        <v>855</v>
      </c>
      <c r="D152" s="32"/>
      <c r="E152" s="32"/>
      <c r="F152" s="32">
        <f t="shared" si="3"/>
        <v>0</v>
      </c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5.75">
      <c r="A153" s="11" t="s">
        <v>856</v>
      </c>
      <c r="B153" s="2" t="s">
        <v>296</v>
      </c>
      <c r="C153" s="12" t="s">
        <v>857</v>
      </c>
      <c r="D153" s="31">
        <f>SUM(D154:D158)</f>
        <v>0</v>
      </c>
      <c r="E153" s="31">
        <f>SUM(E154:E158)</f>
        <v>0</v>
      </c>
      <c r="F153" s="31">
        <f t="shared" si="3"/>
        <v>0</v>
      </c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5.75">
      <c r="A154" s="2" t="s">
        <v>859</v>
      </c>
      <c r="B154" s="2" t="s">
        <v>297</v>
      </c>
      <c r="C154" s="12" t="s">
        <v>860</v>
      </c>
      <c r="D154" s="32"/>
      <c r="E154" s="32"/>
      <c r="F154" s="32">
        <f t="shared" si="3"/>
        <v>0</v>
      </c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5.75">
      <c r="A155" s="2" t="s">
        <v>861</v>
      </c>
      <c r="B155" s="2" t="s">
        <v>298</v>
      </c>
      <c r="C155" s="12" t="s">
        <v>862</v>
      </c>
      <c r="D155" s="32"/>
      <c r="E155" s="32"/>
      <c r="F155" s="32">
        <f t="shared" si="3"/>
        <v>0</v>
      </c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5.75">
      <c r="A156" s="2" t="s">
        <v>863</v>
      </c>
      <c r="B156" s="2" t="s">
        <v>299</v>
      </c>
      <c r="C156" s="12" t="s">
        <v>864</v>
      </c>
      <c r="D156" s="32"/>
      <c r="E156" s="32"/>
      <c r="F156" s="32">
        <f t="shared" si="3"/>
        <v>0</v>
      </c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5.75">
      <c r="A157" s="2" t="s">
        <v>865</v>
      </c>
      <c r="B157" s="2" t="s">
        <v>300</v>
      </c>
      <c r="C157" s="12" t="s">
        <v>866</v>
      </c>
      <c r="D157" s="32"/>
      <c r="E157" s="32"/>
      <c r="F157" s="32">
        <f t="shared" si="3"/>
        <v>0</v>
      </c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5.75">
      <c r="A158" s="2" t="s">
        <v>867</v>
      </c>
      <c r="B158" s="2" t="s">
        <v>301</v>
      </c>
      <c r="C158" s="12" t="s">
        <v>868</v>
      </c>
      <c r="D158" s="32"/>
      <c r="E158" s="32"/>
      <c r="F158" s="32">
        <f t="shared" si="3"/>
        <v>0</v>
      </c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5.75">
      <c r="A159" s="11" t="s">
        <v>869</v>
      </c>
      <c r="B159" s="2" t="s">
        <v>302</v>
      </c>
      <c r="C159" s="12" t="s">
        <v>870</v>
      </c>
      <c r="D159" s="31">
        <f>SUM(D160:D161,D162,D163,D169)</f>
        <v>0</v>
      </c>
      <c r="E159" s="31">
        <f>SUM(E160:E161,E162,E163,E169)</f>
        <v>64310</v>
      </c>
      <c r="F159" s="31">
        <f t="shared" si="3"/>
        <v>64310</v>
      </c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5.75">
      <c r="A160" s="2" t="s">
        <v>871</v>
      </c>
      <c r="B160" s="2" t="s">
        <v>303</v>
      </c>
      <c r="C160" s="12" t="s">
        <v>872</v>
      </c>
      <c r="D160" s="32"/>
      <c r="E160" s="32"/>
      <c r="F160" s="32">
        <f t="shared" si="3"/>
        <v>0</v>
      </c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5.75">
      <c r="A161" s="2" t="s">
        <v>1343</v>
      </c>
      <c r="B161" s="2" t="s">
        <v>304</v>
      </c>
      <c r="C161" s="12" t="s">
        <v>873</v>
      </c>
      <c r="D161" s="32"/>
      <c r="E161" s="32"/>
      <c r="F161" s="32">
        <f t="shared" si="3"/>
        <v>0</v>
      </c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5.75">
      <c r="A162" s="2" t="s">
        <v>1344</v>
      </c>
      <c r="B162" s="2" t="s">
        <v>305</v>
      </c>
      <c r="C162" s="12"/>
      <c r="D162" s="32"/>
      <c r="E162" s="32"/>
      <c r="F162" s="32">
        <f t="shared" si="3"/>
        <v>0</v>
      </c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5.75">
      <c r="A163" s="2" t="s">
        <v>1346</v>
      </c>
      <c r="B163" s="2" t="s">
        <v>1345</v>
      </c>
      <c r="C163" s="12" t="s">
        <v>874</v>
      </c>
      <c r="D163" s="32">
        <f>SUM(D164:D168)</f>
        <v>0</v>
      </c>
      <c r="E163" s="32">
        <f>SUM(E164:E168)</f>
        <v>0</v>
      </c>
      <c r="F163" s="32">
        <f t="shared" si="3"/>
        <v>0</v>
      </c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5.75">
      <c r="A164" s="60" t="s">
        <v>1347</v>
      </c>
      <c r="B164" s="2"/>
      <c r="C164" s="12"/>
      <c r="D164" s="32"/>
      <c r="E164" s="32"/>
      <c r="F164" s="32">
        <f t="shared" si="3"/>
        <v>0</v>
      </c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5.75">
      <c r="A165" s="60" t="s">
        <v>1348</v>
      </c>
      <c r="B165" s="2"/>
      <c r="C165" s="12"/>
      <c r="D165" s="32"/>
      <c r="E165" s="32"/>
      <c r="F165" s="32">
        <f t="shared" si="3"/>
        <v>0</v>
      </c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5.75">
      <c r="A166" s="60" t="s">
        <v>1349</v>
      </c>
      <c r="B166" s="2"/>
      <c r="C166" s="12"/>
      <c r="D166" s="32"/>
      <c r="E166" s="32"/>
      <c r="F166" s="32">
        <f t="shared" si="3"/>
        <v>0</v>
      </c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5.75">
      <c r="A167" s="60" t="s">
        <v>1350</v>
      </c>
      <c r="B167" s="2"/>
      <c r="C167" s="12"/>
      <c r="D167" s="32"/>
      <c r="E167" s="32"/>
      <c r="F167" s="32">
        <f t="shared" si="3"/>
        <v>0</v>
      </c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5.75">
      <c r="A168" s="60" t="s">
        <v>1351</v>
      </c>
      <c r="B168" s="2"/>
      <c r="C168" s="12"/>
      <c r="D168" s="32"/>
      <c r="E168" s="32"/>
      <c r="F168" s="32">
        <f t="shared" si="3"/>
        <v>0</v>
      </c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5.75">
      <c r="A169" s="2" t="s">
        <v>1352</v>
      </c>
      <c r="B169" s="2" t="s">
        <v>1353</v>
      </c>
      <c r="C169" s="12" t="s">
        <v>874</v>
      </c>
      <c r="D169" s="32">
        <f>D170+D171+D172+D173+D174</f>
        <v>0</v>
      </c>
      <c r="E169" s="32">
        <f>E170+E171+E172+E173+E174</f>
        <v>64310</v>
      </c>
      <c r="F169" s="32">
        <f t="shared" si="3"/>
        <v>64310</v>
      </c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5.75">
      <c r="A170" s="60" t="s">
        <v>1354</v>
      </c>
      <c r="B170" s="2"/>
      <c r="C170" s="12"/>
      <c r="D170" s="32"/>
      <c r="E170" s="32"/>
      <c r="F170" s="32">
        <f t="shared" si="3"/>
        <v>0</v>
      </c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5.75">
      <c r="A171" s="60" t="s">
        <v>1355</v>
      </c>
      <c r="B171" s="2"/>
      <c r="C171" s="12"/>
      <c r="D171" s="32"/>
      <c r="E171" s="32"/>
      <c r="F171" s="32">
        <f t="shared" si="3"/>
        <v>0</v>
      </c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5.75">
      <c r="A172" s="60" t="s">
        <v>1373</v>
      </c>
      <c r="B172" s="2"/>
      <c r="C172" s="12"/>
      <c r="D172" s="32"/>
      <c r="E172" s="32"/>
      <c r="F172" s="32">
        <f t="shared" si="3"/>
        <v>0</v>
      </c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5.75">
      <c r="A173" s="60" t="s">
        <v>1499</v>
      </c>
      <c r="B173" s="2"/>
      <c r="C173" s="12"/>
      <c r="D173" s="32"/>
      <c r="E173" s="32">
        <v>64310</v>
      </c>
      <c r="F173" s="32">
        <f t="shared" si="3"/>
        <v>64310</v>
      </c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5.75">
      <c r="A174" s="60" t="s">
        <v>1356</v>
      </c>
      <c r="B174" s="2"/>
      <c r="C174" s="12"/>
      <c r="D174" s="32"/>
      <c r="E174" s="32"/>
      <c r="F174" s="32">
        <f t="shared" si="3"/>
        <v>0</v>
      </c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5.75">
      <c r="A175" s="11" t="s">
        <v>875</v>
      </c>
      <c r="B175" s="2" t="s">
        <v>306</v>
      </c>
      <c r="C175" s="12" t="s">
        <v>876</v>
      </c>
      <c r="D175" s="31">
        <f>SUM(D176,D177:D178,D179,D185)</f>
        <v>1000000</v>
      </c>
      <c r="E175" s="31">
        <f>SUM(E176,E177:E178,E179,E185)</f>
        <v>445613</v>
      </c>
      <c r="F175" s="31">
        <f t="shared" si="3"/>
        <v>1445613</v>
      </c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5.75">
      <c r="A176" s="2" t="s">
        <v>877</v>
      </c>
      <c r="B176" s="2" t="s">
        <v>307</v>
      </c>
      <c r="C176" s="12" t="s">
        <v>878</v>
      </c>
      <c r="D176" s="32"/>
      <c r="E176" s="32"/>
      <c r="F176" s="32">
        <f t="shared" si="3"/>
        <v>0</v>
      </c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5.75">
      <c r="A177" s="2" t="s">
        <v>1360</v>
      </c>
      <c r="B177" s="2" t="s">
        <v>308</v>
      </c>
      <c r="C177" s="12" t="s">
        <v>879</v>
      </c>
      <c r="D177" s="32"/>
      <c r="E177" s="32"/>
      <c r="F177" s="32">
        <f t="shared" si="3"/>
        <v>0</v>
      </c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5.75">
      <c r="A178" s="2" t="s">
        <v>1361</v>
      </c>
      <c r="B178" s="2" t="s">
        <v>309</v>
      </c>
      <c r="C178" s="12"/>
      <c r="D178" s="32"/>
      <c r="E178" s="32"/>
      <c r="F178" s="32">
        <f t="shared" si="3"/>
        <v>0</v>
      </c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5.75">
      <c r="A179" s="2" t="s">
        <v>1362</v>
      </c>
      <c r="B179" s="2" t="s">
        <v>1364</v>
      </c>
      <c r="C179" s="12"/>
      <c r="D179" s="32">
        <f>SUM(D180:D184)</f>
        <v>0</v>
      </c>
      <c r="E179" s="32">
        <f>SUM(E180:E184)</f>
        <v>445613</v>
      </c>
      <c r="F179" s="32">
        <f t="shared" si="3"/>
        <v>445613</v>
      </c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5.75">
      <c r="A180" s="60" t="s">
        <v>1366</v>
      </c>
      <c r="B180" s="2"/>
      <c r="C180" s="12"/>
      <c r="D180" s="32"/>
      <c r="E180" s="32"/>
      <c r="F180" s="32">
        <f t="shared" si="3"/>
        <v>0</v>
      </c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5.75">
      <c r="A181" s="60" t="s">
        <v>1367</v>
      </c>
      <c r="B181" s="2"/>
      <c r="C181" s="12"/>
      <c r="D181" s="32"/>
      <c r="E181" s="32"/>
      <c r="F181" s="32">
        <f t="shared" si="3"/>
        <v>0</v>
      </c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5.75">
      <c r="A182" s="60" t="s">
        <v>1368</v>
      </c>
      <c r="B182" s="2"/>
      <c r="C182" s="12"/>
      <c r="D182" s="32"/>
      <c r="E182" s="32">
        <v>445613</v>
      </c>
      <c r="F182" s="32">
        <f t="shared" si="3"/>
        <v>445613</v>
      </c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5.75">
      <c r="A183" s="60" t="s">
        <v>1369</v>
      </c>
      <c r="B183" s="2"/>
      <c r="C183" s="12"/>
      <c r="D183" s="32"/>
      <c r="E183" s="32"/>
      <c r="F183" s="32">
        <f t="shared" si="3"/>
        <v>0</v>
      </c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5.75">
      <c r="A184" s="60" t="s">
        <v>1370</v>
      </c>
      <c r="B184" s="2"/>
      <c r="C184" s="12"/>
      <c r="D184" s="32"/>
      <c r="E184" s="32"/>
      <c r="F184" s="32">
        <f t="shared" si="3"/>
        <v>0</v>
      </c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5.75">
      <c r="A185" s="2" t="s">
        <v>1363</v>
      </c>
      <c r="B185" s="2" t="s">
        <v>1365</v>
      </c>
      <c r="C185" s="12" t="s">
        <v>880</v>
      </c>
      <c r="D185" s="32">
        <f>D186+D187+D188+D190+D191</f>
        <v>1000000</v>
      </c>
      <c r="E185" s="32">
        <f>E186+E187+E188+E190+E191</f>
        <v>0</v>
      </c>
      <c r="F185" s="32">
        <f t="shared" si="3"/>
        <v>1000000</v>
      </c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5.75">
      <c r="A186" s="60" t="s">
        <v>1371</v>
      </c>
      <c r="B186" s="2"/>
      <c r="C186" s="12"/>
      <c r="D186" s="32"/>
      <c r="E186" s="32"/>
      <c r="F186" s="32">
        <f t="shared" si="3"/>
        <v>0</v>
      </c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5.75">
      <c r="A187" s="60" t="s">
        <v>1372</v>
      </c>
      <c r="B187" s="2"/>
      <c r="C187" s="12"/>
      <c r="D187" s="32"/>
      <c r="E187" s="32"/>
      <c r="F187" s="32">
        <f t="shared" si="3"/>
        <v>0</v>
      </c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5.75">
      <c r="A188" s="60" t="s">
        <v>1374</v>
      </c>
      <c r="B188" s="2"/>
      <c r="C188" s="12"/>
      <c r="D188" s="32">
        <f>D189</f>
        <v>1000000</v>
      </c>
      <c r="E188" s="32">
        <f>E189</f>
        <v>0</v>
      </c>
      <c r="F188" s="32">
        <f t="shared" si="3"/>
        <v>1000000</v>
      </c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5.75">
      <c r="A189" s="60" t="s">
        <v>1441</v>
      </c>
      <c r="B189" s="2"/>
      <c r="C189" s="12"/>
      <c r="D189" s="32">
        <v>1000000</v>
      </c>
      <c r="E189" s="32"/>
      <c r="F189" s="32">
        <f t="shared" si="3"/>
        <v>1000000</v>
      </c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5.75">
      <c r="A190" s="60" t="s">
        <v>1375</v>
      </c>
      <c r="B190" s="2"/>
      <c r="C190" s="12"/>
      <c r="D190" s="32"/>
      <c r="E190" s="32"/>
      <c r="F190" s="32">
        <f t="shared" si="3"/>
        <v>0</v>
      </c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5.75">
      <c r="A191" s="60" t="s">
        <v>1376</v>
      </c>
      <c r="B191" s="2"/>
      <c r="C191" s="12"/>
      <c r="D191" s="32"/>
      <c r="E191" s="32"/>
      <c r="F191" s="32">
        <f t="shared" si="3"/>
        <v>0</v>
      </c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30" customHeight="1">
      <c r="A192" s="9" t="s">
        <v>1277</v>
      </c>
      <c r="B192" s="9" t="s">
        <v>424</v>
      </c>
      <c r="C192" s="25" t="s">
        <v>1193</v>
      </c>
      <c r="D192" s="30">
        <f>SUM(D193,D218,D224,D225)</f>
        <v>11455631</v>
      </c>
      <c r="E192" s="30">
        <f>SUM(E193,E218,E224,E225)</f>
        <v>2994114</v>
      </c>
      <c r="F192" s="168">
        <f t="shared" si="3"/>
        <v>14449745</v>
      </c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5.75">
      <c r="A193" s="2" t="s">
        <v>881</v>
      </c>
      <c r="B193" s="2" t="s">
        <v>360</v>
      </c>
      <c r="C193" s="12" t="s">
        <v>882</v>
      </c>
      <c r="D193" s="32">
        <f>SUM(D194,D200,D205,D210,D211,D212,D213,D214,D215)</f>
        <v>11455631</v>
      </c>
      <c r="E193" s="32">
        <f>SUM(E194,E200,E205,E210,E211,E212,E213,E214,E215)</f>
        <v>2994114</v>
      </c>
      <c r="F193" s="32">
        <f t="shared" si="3"/>
        <v>14449745</v>
      </c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5.75">
      <c r="A194" s="13" t="s">
        <v>883</v>
      </c>
      <c r="B194" s="2" t="s">
        <v>361</v>
      </c>
      <c r="C194" s="12" t="s">
        <v>884</v>
      </c>
      <c r="D194" s="32">
        <f>SUM(D195:D197)</f>
        <v>0</v>
      </c>
      <c r="E194" s="32">
        <f>SUM(E195:E197)</f>
        <v>0</v>
      </c>
      <c r="F194" s="32">
        <f t="shared" si="3"/>
        <v>0</v>
      </c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5.75">
      <c r="A195" s="14" t="s">
        <v>885</v>
      </c>
      <c r="B195" s="2" t="s">
        <v>362</v>
      </c>
      <c r="C195" s="12" t="s">
        <v>886</v>
      </c>
      <c r="D195" s="32"/>
      <c r="E195" s="32"/>
      <c r="F195" s="32">
        <f t="shared" si="3"/>
        <v>0</v>
      </c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5.75">
      <c r="A196" s="14" t="s">
        <v>887</v>
      </c>
      <c r="B196" s="2" t="s">
        <v>363</v>
      </c>
      <c r="C196" s="12" t="s">
        <v>888</v>
      </c>
      <c r="D196" s="32"/>
      <c r="E196" s="32"/>
      <c r="F196" s="32">
        <f t="shared" si="3"/>
        <v>0</v>
      </c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5.75">
      <c r="A197" s="14" t="s">
        <v>889</v>
      </c>
      <c r="B197" s="2" t="s">
        <v>364</v>
      </c>
      <c r="C197" s="12" t="s">
        <v>890</v>
      </c>
      <c r="D197" s="32">
        <f>SUM(D198:D199)</f>
        <v>0</v>
      </c>
      <c r="E197" s="32">
        <f>SUM(E198:E199)</f>
        <v>0</v>
      </c>
      <c r="F197" s="32">
        <f t="shared" si="3"/>
        <v>0</v>
      </c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5.75">
      <c r="A198" s="14" t="s">
        <v>822</v>
      </c>
      <c r="B198" s="2"/>
      <c r="C198" s="12"/>
      <c r="D198" s="32"/>
      <c r="E198" s="32"/>
      <c r="F198" s="32">
        <f t="shared" si="3"/>
        <v>0</v>
      </c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5.75">
      <c r="A199" s="14" t="s">
        <v>1243</v>
      </c>
      <c r="B199" s="2"/>
      <c r="C199" s="12"/>
      <c r="D199" s="32"/>
      <c r="E199" s="32"/>
      <c r="F199" s="32">
        <f t="shared" si="3"/>
        <v>0</v>
      </c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5.75">
      <c r="A200" s="18" t="s">
        <v>891</v>
      </c>
      <c r="B200" s="2" t="s">
        <v>365</v>
      </c>
      <c r="C200" s="12" t="s">
        <v>892</v>
      </c>
      <c r="D200" s="32">
        <f>SUM(D201:D204)</f>
        <v>0</v>
      </c>
      <c r="E200" s="32">
        <f>SUM(E201:E204)</f>
        <v>50000</v>
      </c>
      <c r="F200" s="32">
        <f t="shared" si="3"/>
        <v>50000</v>
      </c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5.75">
      <c r="A201" s="14" t="s">
        <v>893</v>
      </c>
      <c r="B201" s="2" t="s">
        <v>366</v>
      </c>
      <c r="C201" s="12" t="s">
        <v>894</v>
      </c>
      <c r="D201" s="32"/>
      <c r="E201" s="32"/>
      <c r="F201" s="32">
        <f t="shared" si="3"/>
        <v>0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5.75">
      <c r="A202" s="14" t="s">
        <v>1381</v>
      </c>
      <c r="B202" s="2" t="s">
        <v>367</v>
      </c>
      <c r="C202" s="12" t="s">
        <v>895</v>
      </c>
      <c r="D202" s="32"/>
      <c r="E202" s="32"/>
      <c r="F202" s="32">
        <f t="shared" si="3"/>
        <v>0</v>
      </c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5.75">
      <c r="A203" s="14" t="s">
        <v>896</v>
      </c>
      <c r="B203" s="2" t="s">
        <v>368</v>
      </c>
      <c r="C203" s="12" t="s">
        <v>897</v>
      </c>
      <c r="D203" s="32"/>
      <c r="E203" s="32">
        <v>50000</v>
      </c>
      <c r="F203" s="32">
        <f t="shared" si="3"/>
        <v>50000</v>
      </c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5.75">
      <c r="A204" s="14" t="s">
        <v>1380</v>
      </c>
      <c r="B204" s="2" t="s">
        <v>369</v>
      </c>
      <c r="C204" s="12" t="s">
        <v>898</v>
      </c>
      <c r="D204" s="32"/>
      <c r="E204" s="32"/>
      <c r="F204" s="32">
        <f t="shared" si="3"/>
        <v>0</v>
      </c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5.75">
      <c r="A205" s="13" t="s">
        <v>899</v>
      </c>
      <c r="B205" s="2" t="s">
        <v>370</v>
      </c>
      <c r="C205" s="12" t="s">
        <v>900</v>
      </c>
      <c r="D205" s="32">
        <f>D206+D209</f>
        <v>11455631</v>
      </c>
      <c r="E205" s="32">
        <v>2944114</v>
      </c>
      <c r="F205" s="32">
        <f aca="true" t="shared" si="4" ref="F205:F268">D205+E205</f>
        <v>14399745</v>
      </c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5.75">
      <c r="A206" s="14" t="s">
        <v>901</v>
      </c>
      <c r="B206" s="2" t="s">
        <v>371</v>
      </c>
      <c r="C206" s="12" t="s">
        <v>902</v>
      </c>
      <c r="D206" s="32">
        <f>SUM(D207:D208)</f>
        <v>11455631</v>
      </c>
      <c r="E206" s="32">
        <v>2944114</v>
      </c>
      <c r="F206" s="32">
        <f t="shared" si="4"/>
        <v>14399745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5.75">
      <c r="A207" s="14" t="s">
        <v>1484</v>
      </c>
      <c r="B207" s="2"/>
      <c r="C207" s="12"/>
      <c r="D207" s="32">
        <v>1500000</v>
      </c>
      <c r="E207" s="32">
        <v>429295</v>
      </c>
      <c r="F207" s="32">
        <f t="shared" si="4"/>
        <v>1929295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5.75">
      <c r="A208" s="14" t="s">
        <v>1485</v>
      </c>
      <c r="B208" s="2"/>
      <c r="C208" s="12"/>
      <c r="D208" s="32">
        <v>9955631</v>
      </c>
      <c r="E208" s="32">
        <v>2514819</v>
      </c>
      <c r="F208" s="32">
        <f t="shared" si="4"/>
        <v>12470450</v>
      </c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5.75">
      <c r="A209" s="14" t="s">
        <v>903</v>
      </c>
      <c r="B209" s="2" t="s">
        <v>372</v>
      </c>
      <c r="C209" s="12" t="s">
        <v>904</v>
      </c>
      <c r="D209" s="32"/>
      <c r="E209" s="32"/>
      <c r="F209" s="32">
        <f t="shared" si="4"/>
        <v>0</v>
      </c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5.75">
      <c r="A210" s="13" t="s">
        <v>905</v>
      </c>
      <c r="B210" s="2" t="s">
        <v>373</v>
      </c>
      <c r="C210" s="12" t="s">
        <v>906</v>
      </c>
      <c r="D210" s="32"/>
      <c r="E210" s="32">
        <v>0</v>
      </c>
      <c r="F210" s="32">
        <v>0</v>
      </c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5.75">
      <c r="A211" s="13" t="s">
        <v>907</v>
      </c>
      <c r="B211" s="2" t="s">
        <v>374</v>
      </c>
      <c r="C211" s="12" t="s">
        <v>908</v>
      </c>
      <c r="D211" s="32"/>
      <c r="E211" s="32"/>
      <c r="F211" s="32">
        <f t="shared" si="4"/>
        <v>0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5.75">
      <c r="A212" s="13" t="s">
        <v>909</v>
      </c>
      <c r="B212" s="2" t="s">
        <v>375</v>
      </c>
      <c r="C212" s="12" t="s">
        <v>910</v>
      </c>
      <c r="D212" s="32"/>
      <c r="E212" s="32"/>
      <c r="F212" s="32">
        <f t="shared" si="4"/>
        <v>0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5.75">
      <c r="A213" s="13" t="s">
        <v>1382</v>
      </c>
      <c r="B213" s="2" t="s">
        <v>376</v>
      </c>
      <c r="C213" s="12" t="s">
        <v>911</v>
      </c>
      <c r="D213" s="32"/>
      <c r="E213" s="32"/>
      <c r="F213" s="32">
        <f t="shared" si="4"/>
        <v>0</v>
      </c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5.75">
      <c r="A214" s="13" t="s">
        <v>912</v>
      </c>
      <c r="B214" s="2" t="s">
        <v>377</v>
      </c>
      <c r="C214" s="12" t="s">
        <v>913</v>
      </c>
      <c r="D214" s="32"/>
      <c r="E214" s="32"/>
      <c r="F214" s="32">
        <f t="shared" si="4"/>
        <v>0</v>
      </c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5.75">
      <c r="A215" s="13" t="s">
        <v>1383</v>
      </c>
      <c r="B215" s="2" t="s">
        <v>1384</v>
      </c>
      <c r="C215" s="12"/>
      <c r="D215" s="32">
        <f>SUM(D216:D217)</f>
        <v>0</v>
      </c>
      <c r="E215" s="32">
        <f>SUM(E216:E217)</f>
        <v>0</v>
      </c>
      <c r="F215" s="32">
        <f t="shared" si="4"/>
        <v>0</v>
      </c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5.75">
      <c r="A216" s="163" t="s">
        <v>1385</v>
      </c>
      <c r="B216" s="2" t="s">
        <v>1387</v>
      </c>
      <c r="C216" s="12"/>
      <c r="D216" s="32"/>
      <c r="E216" s="32"/>
      <c r="F216" s="32">
        <f t="shared" si="4"/>
        <v>0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5.75">
      <c r="A217" s="14" t="s">
        <v>1386</v>
      </c>
      <c r="B217" s="2" t="s">
        <v>1388</v>
      </c>
      <c r="C217" s="12"/>
      <c r="D217" s="32"/>
      <c r="E217" s="32"/>
      <c r="F217" s="32">
        <f t="shared" si="4"/>
        <v>0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5.75">
      <c r="A218" s="2" t="s">
        <v>914</v>
      </c>
      <c r="B218" s="2" t="s">
        <v>378</v>
      </c>
      <c r="C218" s="12" t="s">
        <v>915</v>
      </c>
      <c r="D218" s="32">
        <f>SUM(D219:D223)</f>
        <v>0</v>
      </c>
      <c r="E218" s="32">
        <f>SUM(E219:E223)</f>
        <v>0</v>
      </c>
      <c r="F218" s="32">
        <f t="shared" si="4"/>
        <v>0</v>
      </c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5.75">
      <c r="A219" s="13" t="s">
        <v>916</v>
      </c>
      <c r="B219" s="2" t="s">
        <v>379</v>
      </c>
      <c r="C219" s="12" t="s">
        <v>917</v>
      </c>
      <c r="D219" s="32"/>
      <c r="E219" s="32"/>
      <c r="F219" s="32">
        <f t="shared" si="4"/>
        <v>0</v>
      </c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5.75">
      <c r="A220" s="13" t="s">
        <v>918</v>
      </c>
      <c r="B220" s="2" t="s">
        <v>380</v>
      </c>
      <c r="C220" s="12" t="s">
        <v>919</v>
      </c>
      <c r="D220" s="32"/>
      <c r="E220" s="32"/>
      <c r="F220" s="32">
        <f t="shared" si="4"/>
        <v>0</v>
      </c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5.75">
      <c r="A221" s="13" t="s">
        <v>920</v>
      </c>
      <c r="B221" s="2" t="s">
        <v>381</v>
      </c>
      <c r="C221" s="12" t="s">
        <v>921</v>
      </c>
      <c r="D221" s="32"/>
      <c r="E221" s="32"/>
      <c r="F221" s="32">
        <f t="shared" si="4"/>
        <v>0</v>
      </c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5.75">
      <c r="A222" s="13" t="s">
        <v>1394</v>
      </c>
      <c r="B222" s="2" t="s">
        <v>382</v>
      </c>
      <c r="C222" s="12"/>
      <c r="D222" s="32"/>
      <c r="E222" s="32"/>
      <c r="F222" s="32">
        <f t="shared" si="4"/>
        <v>0</v>
      </c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5.75">
      <c r="A223" s="13" t="s">
        <v>1395</v>
      </c>
      <c r="B223" s="2" t="s">
        <v>1392</v>
      </c>
      <c r="C223" s="12" t="s">
        <v>922</v>
      </c>
      <c r="D223" s="32"/>
      <c r="E223" s="32"/>
      <c r="F223" s="32">
        <f t="shared" si="4"/>
        <v>0</v>
      </c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5.75">
      <c r="A224" s="2" t="s">
        <v>923</v>
      </c>
      <c r="B224" s="2" t="s">
        <v>383</v>
      </c>
      <c r="C224" s="12" t="s">
        <v>924</v>
      </c>
      <c r="D224" s="32"/>
      <c r="E224" s="32"/>
      <c r="F224" s="32">
        <f t="shared" si="4"/>
        <v>0</v>
      </c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5.75">
      <c r="A225" s="2" t="s">
        <v>1398</v>
      </c>
      <c r="B225" s="2" t="s">
        <v>1397</v>
      </c>
      <c r="C225" s="12"/>
      <c r="D225" s="32"/>
      <c r="E225" s="32"/>
      <c r="F225" s="32">
        <f t="shared" si="4"/>
        <v>0</v>
      </c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30" customHeight="1">
      <c r="A226" s="9" t="s">
        <v>1278</v>
      </c>
      <c r="B226" s="9"/>
      <c r="C226" s="9"/>
      <c r="D226" s="30">
        <f>SUM(D192,D7)</f>
        <v>104905540.51</v>
      </c>
      <c r="E226" s="30">
        <f>SUM(E192,E7)</f>
        <v>45343790</v>
      </c>
      <c r="F226" s="168">
        <f t="shared" si="4"/>
        <v>150249330.51</v>
      </c>
      <c r="G226" s="7"/>
      <c r="H226" s="7"/>
      <c r="I226" s="7"/>
      <c r="J226" s="7"/>
      <c r="K226" s="7"/>
      <c r="L226" s="7"/>
      <c r="M226" s="7"/>
      <c r="N226" s="7"/>
      <c r="O226" s="7"/>
    </row>
    <row r="227" spans="1:15" s="20" customFormat="1" ht="30" customHeight="1">
      <c r="A227" s="9" t="s">
        <v>1279</v>
      </c>
      <c r="B227" s="9" t="s">
        <v>667</v>
      </c>
      <c r="C227" s="10"/>
      <c r="D227" s="30">
        <f>SUM(D228,D285,D293,D392,D427,D461,D478,D488)</f>
        <v>104905540.91999999</v>
      </c>
      <c r="E227" s="30">
        <f>SUM(E228,E285,E293,E392,E427,E461,E478,E488)</f>
        <v>44140168</v>
      </c>
      <c r="F227" s="168">
        <f t="shared" si="4"/>
        <v>149045708.92</v>
      </c>
      <c r="G227" s="19"/>
      <c r="H227" s="19"/>
      <c r="I227" s="19"/>
      <c r="J227" s="19"/>
      <c r="K227" s="19"/>
      <c r="L227" s="19"/>
      <c r="M227" s="19"/>
      <c r="N227" s="19"/>
      <c r="O227" s="19"/>
    </row>
    <row r="228" spans="1:15" ht="15.75">
      <c r="A228" s="11" t="s">
        <v>925</v>
      </c>
      <c r="B228" s="11" t="s">
        <v>427</v>
      </c>
      <c r="C228" s="21" t="s">
        <v>926</v>
      </c>
      <c r="D228" s="31">
        <f>SUM(D229,D278)</f>
        <v>22318954</v>
      </c>
      <c r="E228" s="31">
        <f>SUM(E229,E278)</f>
        <v>7310879</v>
      </c>
      <c r="F228" s="31">
        <v>32808941</v>
      </c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5.75">
      <c r="A229" s="2" t="s">
        <v>927</v>
      </c>
      <c r="B229" s="2" t="s">
        <v>428</v>
      </c>
      <c r="C229" s="22" t="s">
        <v>928</v>
      </c>
      <c r="D229" s="32">
        <f>SUM(D230,D247,D248,D249,D250,D251,D252,D266,D267,D271,D275,D276,D277)</f>
        <v>15591000</v>
      </c>
      <c r="E229" s="32">
        <f>SUM(E230,E247,E248,E249,E250,E251,E252,E266,E267,E271,E275,E276,E277)</f>
        <v>8586833</v>
      </c>
      <c r="F229" s="32">
        <v>27356941</v>
      </c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5.75">
      <c r="A230" s="13" t="s">
        <v>929</v>
      </c>
      <c r="B230" s="2" t="s">
        <v>429</v>
      </c>
      <c r="C230" s="12" t="s">
        <v>930</v>
      </c>
      <c r="D230" s="32">
        <f>SUM(D231,D235,D238,D240,D244,D246)</f>
        <v>15491000</v>
      </c>
      <c r="E230" s="32">
        <v>7246000</v>
      </c>
      <c r="F230" s="32">
        <v>25916108</v>
      </c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5.75">
      <c r="A231" s="14" t="s">
        <v>931</v>
      </c>
      <c r="B231" s="2"/>
      <c r="C231" s="22" t="s">
        <v>932</v>
      </c>
      <c r="D231" s="32">
        <f>SUM(D232:D234)</f>
        <v>15211000</v>
      </c>
      <c r="E231" s="32">
        <v>3532275</v>
      </c>
      <c r="F231" s="32">
        <f t="shared" si="4"/>
        <v>18743275</v>
      </c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5.75">
      <c r="A232" s="15" t="s">
        <v>933</v>
      </c>
      <c r="B232" s="2"/>
      <c r="C232" s="22" t="s">
        <v>934</v>
      </c>
      <c r="D232" s="32"/>
      <c r="E232" s="32"/>
      <c r="F232" s="32">
        <f t="shared" si="4"/>
        <v>0</v>
      </c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5.75">
      <c r="A233" s="15" t="s">
        <v>935</v>
      </c>
      <c r="B233" s="2"/>
      <c r="C233" s="22" t="s">
        <v>936</v>
      </c>
      <c r="D233" s="32">
        <v>9749000</v>
      </c>
      <c r="E233" s="32">
        <v>261300</v>
      </c>
      <c r="F233" s="32">
        <f t="shared" si="4"/>
        <v>10010300</v>
      </c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5.75">
      <c r="A234" s="15" t="s">
        <v>1501</v>
      </c>
      <c r="B234" s="2"/>
      <c r="C234" s="22" t="s">
        <v>937</v>
      </c>
      <c r="D234" s="32">
        <v>5462000</v>
      </c>
      <c r="E234" s="32">
        <v>3270975</v>
      </c>
      <c r="F234" s="32">
        <f t="shared" si="4"/>
        <v>8732975</v>
      </c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5.75">
      <c r="A235" s="14" t="s">
        <v>938</v>
      </c>
      <c r="B235" s="2"/>
      <c r="C235" s="12" t="s">
        <v>939</v>
      </c>
      <c r="D235" s="32">
        <f>SUM(D236:D237)</f>
        <v>0</v>
      </c>
      <c r="E235" s="32">
        <f>SUM(E236:E237)</f>
        <v>0</v>
      </c>
      <c r="F235" s="32">
        <f t="shared" si="4"/>
        <v>0</v>
      </c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5.75">
      <c r="A236" s="15" t="s">
        <v>940</v>
      </c>
      <c r="B236" s="2"/>
      <c r="C236" s="12" t="s">
        <v>941</v>
      </c>
      <c r="D236" s="32"/>
      <c r="E236" s="32"/>
      <c r="F236" s="32">
        <f t="shared" si="4"/>
        <v>0</v>
      </c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5.75">
      <c r="A237" s="15" t="s">
        <v>942</v>
      </c>
      <c r="B237" s="2"/>
      <c r="C237" s="12" t="s">
        <v>943</v>
      </c>
      <c r="D237" s="32"/>
      <c r="E237" s="32"/>
      <c r="F237" s="32">
        <f t="shared" si="4"/>
        <v>0</v>
      </c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5.75">
      <c r="A238" s="14" t="s">
        <v>944</v>
      </c>
      <c r="B238" s="2"/>
      <c r="C238" s="12" t="s">
        <v>945</v>
      </c>
      <c r="D238" s="32">
        <f>SUM(D239)</f>
        <v>120000</v>
      </c>
      <c r="E238" s="32">
        <f>SUM(E239)</f>
        <v>0</v>
      </c>
      <c r="F238" s="32">
        <f t="shared" si="4"/>
        <v>120000</v>
      </c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5.75">
      <c r="A239" s="15" t="s">
        <v>946</v>
      </c>
      <c r="B239" s="2"/>
      <c r="C239" s="12" t="s">
        <v>947</v>
      </c>
      <c r="D239" s="32">
        <v>120000</v>
      </c>
      <c r="E239" s="32"/>
      <c r="F239" s="32">
        <f t="shared" si="4"/>
        <v>120000</v>
      </c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5.75">
      <c r="A240" s="14" t="s">
        <v>948</v>
      </c>
      <c r="B240" s="2"/>
      <c r="C240" s="12" t="s">
        <v>949</v>
      </c>
      <c r="D240" s="32">
        <f>SUM(D241:D243)</f>
        <v>160000</v>
      </c>
      <c r="E240" s="32">
        <f>SUM(E241:E243)</f>
        <v>0</v>
      </c>
      <c r="F240" s="32">
        <f t="shared" si="4"/>
        <v>160000</v>
      </c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5.75">
      <c r="A241" s="15" t="s">
        <v>950</v>
      </c>
      <c r="B241" s="2"/>
      <c r="C241" s="12" t="s">
        <v>951</v>
      </c>
      <c r="D241" s="32"/>
      <c r="E241" s="32"/>
      <c r="F241" s="32">
        <f t="shared" si="4"/>
        <v>0</v>
      </c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5.75">
      <c r="A242" s="15" t="s">
        <v>952</v>
      </c>
      <c r="B242" s="2"/>
      <c r="C242" s="12" t="s">
        <v>953</v>
      </c>
      <c r="D242" s="32">
        <v>160000</v>
      </c>
      <c r="E242" s="32"/>
      <c r="F242" s="32">
        <f t="shared" si="4"/>
        <v>160000</v>
      </c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5.75">
      <c r="A243" s="15" t="s">
        <v>954</v>
      </c>
      <c r="B243" s="2"/>
      <c r="C243" s="12" t="s">
        <v>955</v>
      </c>
      <c r="D243" s="32"/>
      <c r="E243" s="32"/>
      <c r="F243" s="32">
        <f t="shared" si="4"/>
        <v>0</v>
      </c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5.75">
      <c r="A244" s="14" t="s">
        <v>956</v>
      </c>
      <c r="B244" s="2"/>
      <c r="C244" s="12" t="s">
        <v>957</v>
      </c>
      <c r="D244" s="32">
        <f>SUM(D245)</f>
        <v>0</v>
      </c>
      <c r="E244" s="32">
        <f>SUM(E245)</f>
        <v>0</v>
      </c>
      <c r="F244" s="32">
        <f t="shared" si="4"/>
        <v>0</v>
      </c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5.75">
      <c r="A245" s="15" t="s">
        <v>958</v>
      </c>
      <c r="B245" s="2"/>
      <c r="C245" s="12" t="s">
        <v>959</v>
      </c>
      <c r="D245" s="32"/>
      <c r="E245" s="32"/>
      <c r="F245" s="32">
        <f t="shared" si="4"/>
        <v>0</v>
      </c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5.75">
      <c r="A246" s="14" t="s">
        <v>960</v>
      </c>
      <c r="B246" s="2"/>
      <c r="C246" s="12" t="s">
        <v>961</v>
      </c>
      <c r="D246" s="32"/>
      <c r="E246" s="32"/>
      <c r="F246" s="32">
        <f t="shared" si="4"/>
        <v>0</v>
      </c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5.75">
      <c r="A247" s="13" t="s">
        <v>962</v>
      </c>
      <c r="B247" s="2" t="s">
        <v>430</v>
      </c>
      <c r="C247" s="12" t="s">
        <v>963</v>
      </c>
      <c r="D247" s="32"/>
      <c r="E247" s="32"/>
      <c r="F247" s="32">
        <f t="shared" si="4"/>
        <v>0</v>
      </c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5.75">
      <c r="A248" s="13" t="s">
        <v>964</v>
      </c>
      <c r="B248" s="2" t="s">
        <v>431</v>
      </c>
      <c r="C248" s="12" t="s">
        <v>965</v>
      </c>
      <c r="D248" s="32"/>
      <c r="E248" s="32"/>
      <c r="F248" s="32">
        <f t="shared" si="4"/>
        <v>0</v>
      </c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5.75">
      <c r="A249" s="13" t="s">
        <v>966</v>
      </c>
      <c r="B249" s="2" t="s">
        <v>432</v>
      </c>
      <c r="C249" s="12" t="s">
        <v>967</v>
      </c>
      <c r="D249" s="32"/>
      <c r="E249" s="32"/>
      <c r="F249" s="32">
        <f t="shared" si="4"/>
        <v>0</v>
      </c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5.75">
      <c r="A250" s="13" t="s">
        <v>968</v>
      </c>
      <c r="B250" s="2" t="s">
        <v>433</v>
      </c>
      <c r="C250" s="12" t="s">
        <v>969</v>
      </c>
      <c r="D250" s="32"/>
      <c r="E250" s="32"/>
      <c r="F250" s="32">
        <f t="shared" si="4"/>
        <v>0</v>
      </c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5.75">
      <c r="A251" s="13" t="s">
        <v>970</v>
      </c>
      <c r="B251" s="2" t="s">
        <v>434</v>
      </c>
      <c r="C251" s="12" t="s">
        <v>971</v>
      </c>
      <c r="D251" s="32"/>
      <c r="E251" s="32"/>
      <c r="F251" s="32">
        <f t="shared" si="4"/>
        <v>0</v>
      </c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5.75">
      <c r="A252" s="13" t="s">
        <v>972</v>
      </c>
      <c r="B252" s="2" t="s">
        <v>435</v>
      </c>
      <c r="C252" s="12" t="s">
        <v>973</v>
      </c>
      <c r="D252" s="32">
        <f>SUM(D253,D257,D261,D262,D263,D264,D265)</f>
        <v>0</v>
      </c>
      <c r="E252" s="32">
        <f>SUM(E253,E257,E261,E262,E263,E264,E265)</f>
        <v>5000</v>
      </c>
      <c r="F252" s="32">
        <f t="shared" si="4"/>
        <v>5000</v>
      </c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5.75">
      <c r="A253" s="14" t="s">
        <v>974</v>
      </c>
      <c r="B253" s="2"/>
      <c r="C253" s="12" t="s">
        <v>975</v>
      </c>
      <c r="D253" s="32">
        <f>SUM(D254:D256)</f>
        <v>0</v>
      </c>
      <c r="E253" s="32">
        <f>SUM(E254:E256)</f>
        <v>0</v>
      </c>
      <c r="F253" s="32">
        <f t="shared" si="4"/>
        <v>0</v>
      </c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5.75">
      <c r="A254" s="15" t="s">
        <v>976</v>
      </c>
      <c r="B254" s="2"/>
      <c r="C254" s="12" t="s">
        <v>977</v>
      </c>
      <c r="D254" s="32"/>
      <c r="E254" s="32"/>
      <c r="F254" s="32">
        <f t="shared" si="4"/>
        <v>0</v>
      </c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5.75">
      <c r="A255" s="15" t="s">
        <v>978</v>
      </c>
      <c r="B255" s="2"/>
      <c r="C255" s="12" t="s">
        <v>979</v>
      </c>
      <c r="D255" s="32"/>
      <c r="E255" s="32"/>
      <c r="F255" s="32">
        <f t="shared" si="4"/>
        <v>0</v>
      </c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5.75">
      <c r="A256" s="15" t="s">
        <v>980</v>
      </c>
      <c r="B256" s="2"/>
      <c r="C256" s="12" t="s">
        <v>981</v>
      </c>
      <c r="D256" s="32"/>
      <c r="E256" s="32"/>
      <c r="F256" s="32">
        <f t="shared" si="4"/>
        <v>0</v>
      </c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5.75">
      <c r="A257" s="14" t="s">
        <v>982</v>
      </c>
      <c r="B257" s="2"/>
      <c r="C257" s="12" t="s">
        <v>983</v>
      </c>
      <c r="D257" s="32">
        <f>SUM(D258:D260)</f>
        <v>0</v>
      </c>
      <c r="E257" s="32">
        <f>SUM(E258:E260)</f>
        <v>0</v>
      </c>
      <c r="F257" s="32">
        <f t="shared" si="4"/>
        <v>0</v>
      </c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5.75">
      <c r="A258" s="15" t="s">
        <v>984</v>
      </c>
      <c r="B258" s="2"/>
      <c r="C258" s="12" t="s">
        <v>985</v>
      </c>
      <c r="D258" s="32"/>
      <c r="E258" s="32"/>
      <c r="F258" s="32">
        <f t="shared" si="4"/>
        <v>0</v>
      </c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5.75">
      <c r="A259" s="15" t="s">
        <v>986</v>
      </c>
      <c r="B259" s="2"/>
      <c r="C259" s="12" t="s">
        <v>987</v>
      </c>
      <c r="D259" s="32"/>
      <c r="E259" s="32"/>
      <c r="F259" s="32">
        <f t="shared" si="4"/>
        <v>0</v>
      </c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5.75">
      <c r="A260" s="15" t="s">
        <v>988</v>
      </c>
      <c r="B260" s="2"/>
      <c r="C260" s="12" t="s">
        <v>989</v>
      </c>
      <c r="D260" s="32"/>
      <c r="E260" s="32"/>
      <c r="F260" s="32">
        <f t="shared" si="4"/>
        <v>0</v>
      </c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5.75">
      <c r="A261" s="14" t="s">
        <v>990</v>
      </c>
      <c r="B261" s="2"/>
      <c r="C261" s="12" t="s">
        <v>991</v>
      </c>
      <c r="D261" s="32"/>
      <c r="E261" s="32"/>
      <c r="F261" s="32">
        <f t="shared" si="4"/>
        <v>0</v>
      </c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5.75">
      <c r="A262" s="14" t="s">
        <v>992</v>
      </c>
      <c r="B262" s="2"/>
      <c r="C262" s="12" t="s">
        <v>993</v>
      </c>
      <c r="D262" s="32"/>
      <c r="E262" s="32"/>
      <c r="F262" s="32">
        <f t="shared" si="4"/>
        <v>0</v>
      </c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5.75">
      <c r="A263" s="14" t="s">
        <v>994</v>
      </c>
      <c r="B263" s="2"/>
      <c r="C263" s="12" t="s">
        <v>995</v>
      </c>
      <c r="D263" s="32"/>
      <c r="E263" s="32"/>
      <c r="F263" s="32">
        <f t="shared" si="4"/>
        <v>0</v>
      </c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5.75">
      <c r="A264" s="14" t="s">
        <v>996</v>
      </c>
      <c r="B264" s="2"/>
      <c r="C264" s="12" t="s">
        <v>997</v>
      </c>
      <c r="D264" s="32"/>
      <c r="E264" s="32"/>
      <c r="F264" s="32">
        <f t="shared" si="4"/>
        <v>0</v>
      </c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5.75">
      <c r="A265" s="14" t="s">
        <v>998</v>
      </c>
      <c r="B265" s="2"/>
      <c r="C265" s="12" t="s">
        <v>999</v>
      </c>
      <c r="D265" s="32"/>
      <c r="E265" s="32">
        <v>5000</v>
      </c>
      <c r="F265" s="32">
        <f t="shared" si="4"/>
        <v>5000</v>
      </c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5.75">
      <c r="A266" s="13" t="s">
        <v>1000</v>
      </c>
      <c r="B266" s="2" t="s">
        <v>436</v>
      </c>
      <c r="C266" s="12" t="s">
        <v>1001</v>
      </c>
      <c r="D266" s="32"/>
      <c r="E266" s="32"/>
      <c r="F266" s="32">
        <f t="shared" si="4"/>
        <v>0</v>
      </c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5.75">
      <c r="A267" s="13" t="s">
        <v>1002</v>
      </c>
      <c r="B267" s="2" t="s">
        <v>437</v>
      </c>
      <c r="C267" s="12" t="s">
        <v>1003</v>
      </c>
      <c r="D267" s="32">
        <f>SUM(D268:D270)</f>
        <v>100000</v>
      </c>
      <c r="E267" s="32">
        <f>SUM(E268:E270)</f>
        <v>266385</v>
      </c>
      <c r="F267" s="32">
        <f t="shared" si="4"/>
        <v>366385</v>
      </c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5.75">
      <c r="A268" s="14" t="s">
        <v>1004</v>
      </c>
      <c r="B268" s="2"/>
      <c r="C268" s="12" t="s">
        <v>1005</v>
      </c>
      <c r="D268" s="32"/>
      <c r="E268" s="32"/>
      <c r="F268" s="32">
        <f t="shared" si="4"/>
        <v>0</v>
      </c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5.75">
      <c r="A269" s="14" t="s">
        <v>1006</v>
      </c>
      <c r="B269" s="2"/>
      <c r="C269" s="12" t="s">
        <v>1007</v>
      </c>
      <c r="D269" s="32">
        <v>100000</v>
      </c>
      <c r="E269" s="32">
        <v>50000</v>
      </c>
      <c r="F269" s="32">
        <f aca="true" t="shared" si="5" ref="F269:F332">D269+E269</f>
        <v>150000</v>
      </c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5.75">
      <c r="A270" s="14" t="s">
        <v>1021</v>
      </c>
      <c r="B270" s="2"/>
      <c r="C270" s="12" t="s">
        <v>1022</v>
      </c>
      <c r="D270" s="32"/>
      <c r="E270" s="32">
        <v>216385</v>
      </c>
      <c r="F270" s="32">
        <f t="shared" si="5"/>
        <v>216385</v>
      </c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5.75">
      <c r="A271" s="13" t="s">
        <v>1023</v>
      </c>
      <c r="B271" s="2" t="s">
        <v>438</v>
      </c>
      <c r="C271" s="12" t="s">
        <v>1024</v>
      </c>
      <c r="D271" s="32">
        <f>SUM(D272:D274)</f>
        <v>0</v>
      </c>
      <c r="E271" s="32">
        <f>SUM(E272:E274)</f>
        <v>201948</v>
      </c>
      <c r="F271" s="32">
        <f t="shared" si="5"/>
        <v>201948</v>
      </c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5.75">
      <c r="A272" s="14" t="s">
        <v>1025</v>
      </c>
      <c r="B272" s="2"/>
      <c r="C272" s="12" t="s">
        <v>1026</v>
      </c>
      <c r="D272" s="32"/>
      <c r="E272" s="32"/>
      <c r="F272" s="32">
        <f t="shared" si="5"/>
        <v>0</v>
      </c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5.75">
      <c r="A273" s="14" t="s">
        <v>1027</v>
      </c>
      <c r="B273" s="2"/>
      <c r="C273" s="12" t="s">
        <v>1028</v>
      </c>
      <c r="D273" s="32"/>
      <c r="E273" s="32"/>
      <c r="F273" s="32">
        <f t="shared" si="5"/>
        <v>0</v>
      </c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5.75">
      <c r="A274" s="14" t="s">
        <v>1029</v>
      </c>
      <c r="B274" s="2"/>
      <c r="C274" s="12" t="s">
        <v>1030</v>
      </c>
      <c r="D274" s="32"/>
      <c r="E274" s="32">
        <v>201948</v>
      </c>
      <c r="F274" s="32">
        <f t="shared" si="5"/>
        <v>201948</v>
      </c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5.75">
      <c r="A275" s="13" t="s">
        <v>1031</v>
      </c>
      <c r="B275" s="2" t="s">
        <v>439</v>
      </c>
      <c r="C275" s="12" t="s">
        <v>1032</v>
      </c>
      <c r="D275" s="32"/>
      <c r="E275" s="32"/>
      <c r="F275" s="32">
        <f t="shared" si="5"/>
        <v>0</v>
      </c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5.75">
      <c r="A276" s="13" t="s">
        <v>1033</v>
      </c>
      <c r="B276" s="2" t="s">
        <v>440</v>
      </c>
      <c r="C276" s="12" t="s">
        <v>1034</v>
      </c>
      <c r="D276" s="32"/>
      <c r="E276" s="32"/>
      <c r="F276" s="32">
        <f t="shared" si="5"/>
        <v>0</v>
      </c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5.75">
      <c r="A277" s="13" t="s">
        <v>1035</v>
      </c>
      <c r="B277" s="2" t="s">
        <v>441</v>
      </c>
      <c r="C277" s="12" t="s">
        <v>1036</v>
      </c>
      <c r="D277" s="32"/>
      <c r="E277" s="32">
        <v>867500</v>
      </c>
      <c r="F277" s="32">
        <f t="shared" si="5"/>
        <v>867500</v>
      </c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5.75">
      <c r="A278" s="2" t="s">
        <v>1037</v>
      </c>
      <c r="B278" s="2" t="s">
        <v>442</v>
      </c>
      <c r="C278" s="12" t="s">
        <v>1038</v>
      </c>
      <c r="D278" s="32">
        <f>SUM(D279,D283,D284)</f>
        <v>6727954</v>
      </c>
      <c r="E278" s="32">
        <f>SUM(E279,E283,E284)</f>
        <v>-1275954</v>
      </c>
      <c r="F278" s="32">
        <f t="shared" si="5"/>
        <v>5452000</v>
      </c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5.75">
      <c r="A279" s="13" t="s">
        <v>1039</v>
      </c>
      <c r="B279" s="2" t="s">
        <v>443</v>
      </c>
      <c r="C279" s="12" t="s">
        <v>1040</v>
      </c>
      <c r="D279" s="32">
        <f>SUM(D280:D282)</f>
        <v>4128264</v>
      </c>
      <c r="E279" s="32">
        <v>-767764</v>
      </c>
      <c r="F279" s="32">
        <f t="shared" si="5"/>
        <v>3360500</v>
      </c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5.75">
      <c r="A280" s="14" t="s">
        <v>1012</v>
      </c>
      <c r="B280" s="2"/>
      <c r="C280" s="12"/>
      <c r="D280" s="32">
        <v>3589800</v>
      </c>
      <c r="E280" s="32">
        <v>-767764</v>
      </c>
      <c r="F280" s="32">
        <f t="shared" si="5"/>
        <v>2822036</v>
      </c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5.75">
      <c r="A281" s="14" t="s">
        <v>1013</v>
      </c>
      <c r="B281" s="2"/>
      <c r="C281" s="12"/>
      <c r="D281" s="32">
        <v>538464</v>
      </c>
      <c r="E281" s="32"/>
      <c r="F281" s="32">
        <f t="shared" si="5"/>
        <v>538464</v>
      </c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5.75">
      <c r="A282" s="14" t="s">
        <v>1014</v>
      </c>
      <c r="B282" s="2"/>
      <c r="C282" s="12"/>
      <c r="D282" s="32">
        <v>0</v>
      </c>
      <c r="E282" s="32">
        <v>0</v>
      </c>
      <c r="F282" s="32">
        <f t="shared" si="5"/>
        <v>0</v>
      </c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5.75">
      <c r="A283" s="13" t="s">
        <v>1041</v>
      </c>
      <c r="B283" s="2" t="s">
        <v>444</v>
      </c>
      <c r="C283" s="12" t="s">
        <v>1042</v>
      </c>
      <c r="D283" s="32">
        <v>859690</v>
      </c>
      <c r="E283" s="32">
        <v>1131810</v>
      </c>
      <c r="F283" s="32">
        <f t="shared" si="5"/>
        <v>1991500</v>
      </c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5.75">
      <c r="A284" s="13" t="s">
        <v>1043</v>
      </c>
      <c r="B284" s="2" t="s">
        <v>445</v>
      </c>
      <c r="C284" s="12" t="s">
        <v>1044</v>
      </c>
      <c r="D284" s="32">
        <v>1740000</v>
      </c>
      <c r="E284" s="32">
        <v>-1640000</v>
      </c>
      <c r="F284" s="32">
        <f t="shared" si="5"/>
        <v>100000</v>
      </c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5.75">
      <c r="A285" s="11" t="s">
        <v>1045</v>
      </c>
      <c r="B285" s="11" t="s">
        <v>446</v>
      </c>
      <c r="C285" s="21" t="s">
        <v>1046</v>
      </c>
      <c r="D285" s="31">
        <f>SUM(D286:D292)</f>
        <v>4791947.58</v>
      </c>
      <c r="E285" s="31">
        <f>SUM(E286:E292)</f>
        <v>2786331</v>
      </c>
      <c r="F285" s="31">
        <f t="shared" si="5"/>
        <v>7578278.58</v>
      </c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5.75">
      <c r="A286" s="2" t="s">
        <v>1047</v>
      </c>
      <c r="B286" s="2"/>
      <c r="C286" s="12" t="s">
        <v>1048</v>
      </c>
      <c r="D286" s="32">
        <f>((D230+D247+D248+D249+D250+D251+D271+D277+D283+D279-D234)*0.27)+(D234*0.135)</f>
        <v>4791947.58</v>
      </c>
      <c r="E286" s="32">
        <v>2786331</v>
      </c>
      <c r="F286" s="32">
        <f t="shared" si="5"/>
        <v>7578278.58</v>
      </c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5.75">
      <c r="A287" s="2" t="s">
        <v>1399</v>
      </c>
      <c r="B287" s="2"/>
      <c r="C287" s="12" t="s">
        <v>1049</v>
      </c>
      <c r="D287" s="32">
        <v>0</v>
      </c>
      <c r="E287" s="32">
        <v>0</v>
      </c>
      <c r="F287" s="32">
        <f t="shared" si="5"/>
        <v>0</v>
      </c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5.75">
      <c r="A288" s="2" t="s">
        <v>1400</v>
      </c>
      <c r="B288" s="2"/>
      <c r="C288" s="12" t="s">
        <v>1050</v>
      </c>
      <c r="D288" s="32"/>
      <c r="E288" s="32"/>
      <c r="F288" s="32">
        <f t="shared" si="5"/>
        <v>0</v>
      </c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5.75">
      <c r="A289" s="2" t="s">
        <v>1401</v>
      </c>
      <c r="B289" s="2"/>
      <c r="C289" s="12" t="s">
        <v>1051</v>
      </c>
      <c r="D289" s="32"/>
      <c r="E289" s="32"/>
      <c r="F289" s="32">
        <f t="shared" si="5"/>
        <v>0</v>
      </c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5.75">
      <c r="A290" s="2" t="s">
        <v>1402</v>
      </c>
      <c r="B290" s="2"/>
      <c r="C290" s="12" t="s">
        <v>1052</v>
      </c>
      <c r="D290" s="32"/>
      <c r="E290" s="32"/>
      <c r="F290" s="32">
        <f t="shared" si="5"/>
        <v>0</v>
      </c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5.75">
      <c r="A291" s="2" t="s">
        <v>1403</v>
      </c>
      <c r="B291" s="2"/>
      <c r="C291" s="12" t="s">
        <v>1053</v>
      </c>
      <c r="D291" s="32"/>
      <c r="E291" s="32"/>
      <c r="F291" s="32">
        <f t="shared" si="5"/>
        <v>0</v>
      </c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5.75">
      <c r="A292" s="2" t="s">
        <v>1054</v>
      </c>
      <c r="B292" s="2"/>
      <c r="C292" s="12" t="s">
        <v>1055</v>
      </c>
      <c r="D292" s="32"/>
      <c r="E292" s="32"/>
      <c r="F292" s="32">
        <f t="shared" si="5"/>
        <v>0</v>
      </c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5.75">
      <c r="A293" s="11" t="s">
        <v>1056</v>
      </c>
      <c r="B293" s="11" t="s">
        <v>447</v>
      </c>
      <c r="C293" s="21" t="s">
        <v>1057</v>
      </c>
      <c r="D293" s="31">
        <f>SUM(D294,D314,D325,D366,D371)</f>
        <v>42696280</v>
      </c>
      <c r="E293" s="31">
        <f>SUM(E294,E314,E325,E366,E371)</f>
        <v>12293621</v>
      </c>
      <c r="F293" s="31">
        <f t="shared" si="5"/>
        <v>54989901</v>
      </c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5.75">
      <c r="A294" s="2" t="s">
        <v>1058</v>
      </c>
      <c r="B294" s="2" t="s">
        <v>448</v>
      </c>
      <c r="C294" s="12" t="s">
        <v>1059</v>
      </c>
      <c r="D294" s="32">
        <f>SUM(D295,D302,D313)</f>
        <v>10216000</v>
      </c>
      <c r="E294" s="32">
        <f>SUM(E295,E302,E313)</f>
        <v>2134440</v>
      </c>
      <c r="F294" s="32">
        <f t="shared" si="5"/>
        <v>12350440</v>
      </c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5.75">
      <c r="A295" s="13" t="s">
        <v>1060</v>
      </c>
      <c r="B295" s="2" t="s">
        <v>449</v>
      </c>
      <c r="C295" s="12" t="s">
        <v>1061</v>
      </c>
      <c r="D295" s="32">
        <f>SUM(D296:D301)</f>
        <v>72000</v>
      </c>
      <c r="E295" s="32">
        <f>SUM(E296:E301)</f>
        <v>693000</v>
      </c>
      <c r="F295" s="32">
        <f t="shared" si="5"/>
        <v>765000</v>
      </c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5.75">
      <c r="A296" s="14" t="s">
        <v>1062</v>
      </c>
      <c r="B296" s="2"/>
      <c r="C296" s="12" t="s">
        <v>1063</v>
      </c>
      <c r="D296" s="32"/>
      <c r="E296" s="32"/>
      <c r="F296" s="32">
        <f t="shared" si="5"/>
        <v>0</v>
      </c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5.75">
      <c r="A297" s="14" t="s">
        <v>1064</v>
      </c>
      <c r="B297" s="2"/>
      <c r="C297" s="12" t="s">
        <v>1065</v>
      </c>
      <c r="D297" s="32"/>
      <c r="E297" s="32"/>
      <c r="F297" s="32">
        <f t="shared" si="5"/>
        <v>0</v>
      </c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5.75">
      <c r="A298" s="14" t="s">
        <v>1066</v>
      </c>
      <c r="B298" s="2"/>
      <c r="C298" s="12" t="s">
        <v>1067</v>
      </c>
      <c r="D298" s="32"/>
      <c r="E298" s="32"/>
      <c r="F298" s="32">
        <f t="shared" si="5"/>
        <v>0</v>
      </c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5.75">
      <c r="A299" s="14" t="s">
        <v>1068</v>
      </c>
      <c r="B299" s="2"/>
      <c r="C299" s="12" t="s">
        <v>1069</v>
      </c>
      <c r="D299" s="32">
        <v>72000</v>
      </c>
      <c r="E299" s="32">
        <v>693000</v>
      </c>
      <c r="F299" s="32">
        <f t="shared" si="5"/>
        <v>765000</v>
      </c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5.75">
      <c r="A300" s="14" t="s">
        <v>1070</v>
      </c>
      <c r="B300" s="2"/>
      <c r="C300" s="12" t="s">
        <v>1071</v>
      </c>
      <c r="D300" s="32"/>
      <c r="E300" s="32"/>
      <c r="F300" s="32">
        <f t="shared" si="5"/>
        <v>0</v>
      </c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5.75">
      <c r="A301" s="14" t="s">
        <v>1072</v>
      </c>
      <c r="B301" s="2"/>
      <c r="C301" s="12" t="s">
        <v>1073</v>
      </c>
      <c r="D301" s="32"/>
      <c r="E301" s="32"/>
      <c r="F301" s="32">
        <f t="shared" si="5"/>
        <v>0</v>
      </c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5.75">
      <c r="A302" s="13" t="s">
        <v>1074</v>
      </c>
      <c r="B302" s="2" t="s">
        <v>450</v>
      </c>
      <c r="C302" s="12" t="s">
        <v>1075</v>
      </c>
      <c r="D302" s="32">
        <f>SUM(D303:D308)</f>
        <v>10144000</v>
      </c>
      <c r="E302" s="32">
        <f>SUM(E303:E308)</f>
        <v>1441440</v>
      </c>
      <c r="F302" s="32">
        <f t="shared" si="5"/>
        <v>11585440</v>
      </c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5.75">
      <c r="A303" s="14" t="s">
        <v>1076</v>
      </c>
      <c r="B303" s="2"/>
      <c r="C303" s="12" t="s">
        <v>1077</v>
      </c>
      <c r="D303" s="32">
        <v>7500000</v>
      </c>
      <c r="E303" s="32">
        <v>1441440</v>
      </c>
      <c r="F303" s="32">
        <f t="shared" si="5"/>
        <v>8941440</v>
      </c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5.75">
      <c r="A304" s="14" t="s">
        <v>1078</v>
      </c>
      <c r="B304" s="2"/>
      <c r="C304" s="12" t="s">
        <v>1079</v>
      </c>
      <c r="D304" s="32">
        <v>20000</v>
      </c>
      <c r="E304" s="32"/>
      <c r="F304" s="32">
        <f t="shared" si="5"/>
        <v>20000</v>
      </c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5.75">
      <c r="A305" s="14" t="s">
        <v>1080</v>
      </c>
      <c r="B305" s="2"/>
      <c r="C305" s="12" t="s">
        <v>1081</v>
      </c>
      <c r="D305" s="32"/>
      <c r="E305" s="32"/>
      <c r="F305" s="32">
        <f t="shared" si="5"/>
        <v>0</v>
      </c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5.75">
      <c r="A306" s="14" t="s">
        <v>1082</v>
      </c>
      <c r="B306" s="2"/>
      <c r="C306" s="12" t="s">
        <v>1083</v>
      </c>
      <c r="D306" s="32">
        <v>549000</v>
      </c>
      <c r="E306" s="32"/>
      <c r="F306" s="32">
        <f t="shared" si="5"/>
        <v>549000</v>
      </c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5.75">
      <c r="A307" s="14" t="s">
        <v>1084</v>
      </c>
      <c r="B307" s="2"/>
      <c r="C307" s="12" t="s">
        <v>1085</v>
      </c>
      <c r="D307" s="32">
        <v>75000</v>
      </c>
      <c r="E307" s="32"/>
      <c r="F307" s="32">
        <f t="shared" si="5"/>
        <v>75000</v>
      </c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5.75">
      <c r="A308" s="14" t="s">
        <v>1086</v>
      </c>
      <c r="B308" s="2"/>
      <c r="C308" s="12" t="s">
        <v>1087</v>
      </c>
      <c r="D308" s="32">
        <f>D309+D310+D311+D312</f>
        <v>2000000</v>
      </c>
      <c r="E308" s="32">
        <f>E309+E310+E311+E312</f>
        <v>0</v>
      </c>
      <c r="F308" s="32">
        <f t="shared" si="5"/>
        <v>2000000</v>
      </c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5.75">
      <c r="A309" s="14" t="s">
        <v>1442</v>
      </c>
      <c r="B309" s="2"/>
      <c r="C309" s="12"/>
      <c r="D309" s="32">
        <v>1000000</v>
      </c>
      <c r="E309" s="32"/>
      <c r="F309" s="32">
        <f t="shared" si="5"/>
        <v>1000000</v>
      </c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5.75">
      <c r="A310" s="14" t="s">
        <v>1445</v>
      </c>
      <c r="B310" s="2"/>
      <c r="C310" s="12"/>
      <c r="D310" s="32">
        <v>500000</v>
      </c>
      <c r="E310" s="32"/>
      <c r="F310" s="32">
        <f t="shared" si="5"/>
        <v>500000</v>
      </c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5.75">
      <c r="A311" s="14" t="s">
        <v>1443</v>
      </c>
      <c r="B311" s="2"/>
      <c r="C311" s="12"/>
      <c r="D311" s="32">
        <v>300000</v>
      </c>
      <c r="E311" s="32"/>
      <c r="F311" s="32">
        <f t="shared" si="5"/>
        <v>300000</v>
      </c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5.75">
      <c r="A312" s="14" t="s">
        <v>1444</v>
      </c>
      <c r="B312" s="2"/>
      <c r="C312" s="12"/>
      <c r="D312" s="32">
        <v>200000</v>
      </c>
      <c r="E312" s="32"/>
      <c r="F312" s="32">
        <f t="shared" si="5"/>
        <v>200000</v>
      </c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5.75">
      <c r="A313" s="13" t="s">
        <v>1088</v>
      </c>
      <c r="B313" s="2" t="s">
        <v>451</v>
      </c>
      <c r="C313" s="12" t="s">
        <v>1089</v>
      </c>
      <c r="D313" s="32"/>
      <c r="E313" s="32"/>
      <c r="F313" s="32">
        <f t="shared" si="5"/>
        <v>0</v>
      </c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5.75">
      <c r="A314" s="2" t="s">
        <v>1090</v>
      </c>
      <c r="B314" s="2" t="s">
        <v>452</v>
      </c>
      <c r="C314" s="12" t="s">
        <v>1091</v>
      </c>
      <c r="D314" s="32">
        <f>SUM(D315,D322)</f>
        <v>1060000</v>
      </c>
      <c r="E314" s="32">
        <v>23344</v>
      </c>
      <c r="F314" s="32">
        <f t="shared" si="5"/>
        <v>1083344</v>
      </c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5.75">
      <c r="A315" s="13" t="s">
        <v>1092</v>
      </c>
      <c r="B315" s="2" t="s">
        <v>453</v>
      </c>
      <c r="C315" s="12" t="s">
        <v>1093</v>
      </c>
      <c r="D315" s="32">
        <f>SUM(D316:D321)</f>
        <v>500000</v>
      </c>
      <c r="E315" s="32">
        <v>-41156</v>
      </c>
      <c r="F315" s="32">
        <f t="shared" si="5"/>
        <v>458844</v>
      </c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5.75">
      <c r="A316" s="14" t="s">
        <v>1094</v>
      </c>
      <c r="B316" s="2"/>
      <c r="C316" s="12" t="s">
        <v>1095</v>
      </c>
      <c r="D316" s="32"/>
      <c r="E316" s="32"/>
      <c r="F316" s="32">
        <f t="shared" si="5"/>
        <v>0</v>
      </c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5.75">
      <c r="A317" s="14" t="s">
        <v>1096</v>
      </c>
      <c r="B317" s="2"/>
      <c r="C317" s="12" t="s">
        <v>1097</v>
      </c>
      <c r="D317" s="32"/>
      <c r="E317" s="32"/>
      <c r="F317" s="32">
        <f t="shared" si="5"/>
        <v>0</v>
      </c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5.75">
      <c r="A318" s="14" t="s">
        <v>1098</v>
      </c>
      <c r="B318" s="2"/>
      <c r="C318" s="12" t="s">
        <v>1099</v>
      </c>
      <c r="D318" s="32"/>
      <c r="E318" s="32"/>
      <c r="F318" s="32">
        <f t="shared" si="5"/>
        <v>0</v>
      </c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5.75">
      <c r="A319" s="14" t="s">
        <v>1100</v>
      </c>
      <c r="B319" s="2"/>
      <c r="C319" s="12" t="s">
        <v>1101</v>
      </c>
      <c r="D319" s="32"/>
      <c r="E319" s="32"/>
      <c r="F319" s="32">
        <f t="shared" si="5"/>
        <v>0</v>
      </c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5.75">
      <c r="A320" s="14" t="s">
        <v>1015</v>
      </c>
      <c r="B320" s="2"/>
      <c r="C320" s="12" t="s">
        <v>1102</v>
      </c>
      <c r="D320" s="32">
        <v>300000</v>
      </c>
      <c r="E320" s="32"/>
      <c r="F320" s="32">
        <f t="shared" si="5"/>
        <v>300000</v>
      </c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5.75">
      <c r="A321" s="14" t="s">
        <v>1103</v>
      </c>
      <c r="B321" s="2"/>
      <c r="C321" s="12" t="s">
        <v>1104</v>
      </c>
      <c r="D321" s="32">
        <v>200000</v>
      </c>
      <c r="E321" s="32">
        <v>-41156</v>
      </c>
      <c r="F321" s="32">
        <f t="shared" si="5"/>
        <v>158844</v>
      </c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5.75">
      <c r="A322" s="13" t="s">
        <v>1105</v>
      </c>
      <c r="B322" s="2" t="s">
        <v>454</v>
      </c>
      <c r="C322" s="12" t="s">
        <v>1106</v>
      </c>
      <c r="D322" s="32">
        <f>SUM(D323:D324)</f>
        <v>560000</v>
      </c>
      <c r="E322" s="32">
        <v>64500</v>
      </c>
      <c r="F322" s="32">
        <f t="shared" si="5"/>
        <v>624500</v>
      </c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5.75">
      <c r="A323" s="14" t="s">
        <v>1016</v>
      </c>
      <c r="B323" s="2"/>
      <c r="C323" s="12" t="s">
        <v>1107</v>
      </c>
      <c r="D323" s="32">
        <v>550000</v>
      </c>
      <c r="E323" s="32">
        <v>64500</v>
      </c>
      <c r="F323" s="32">
        <f t="shared" si="5"/>
        <v>614500</v>
      </c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5.75">
      <c r="A324" s="14" t="s">
        <v>1440</v>
      </c>
      <c r="B324" s="2"/>
      <c r="C324" s="12" t="s">
        <v>1108</v>
      </c>
      <c r="D324" s="32">
        <v>10000</v>
      </c>
      <c r="E324" s="32"/>
      <c r="F324" s="32">
        <f t="shared" si="5"/>
        <v>10000</v>
      </c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5.75">
      <c r="A325" s="2" t="s">
        <v>1109</v>
      </c>
      <c r="B325" s="2" t="s">
        <v>455</v>
      </c>
      <c r="C325" s="12" t="s">
        <v>1110</v>
      </c>
      <c r="D325" s="32">
        <f>SUM(D326,D331,D332,D335,D342,D345,D355)</f>
        <v>20088000</v>
      </c>
      <c r="E325" s="32">
        <v>8121346</v>
      </c>
      <c r="F325" s="32">
        <f t="shared" si="5"/>
        <v>28209346</v>
      </c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5.75">
      <c r="A326" s="13" t="s">
        <v>1111</v>
      </c>
      <c r="B326" s="2" t="s">
        <v>456</v>
      </c>
      <c r="C326" s="12" t="s">
        <v>1112</v>
      </c>
      <c r="D326" s="32">
        <f>SUM(D327:D330)</f>
        <v>5300000</v>
      </c>
      <c r="E326" s="32">
        <v>-1147986</v>
      </c>
      <c r="F326" s="32">
        <f t="shared" si="5"/>
        <v>4152014</v>
      </c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5.75">
      <c r="A327" s="14" t="s">
        <v>1113</v>
      </c>
      <c r="B327" s="2"/>
      <c r="C327" s="12" t="s">
        <v>1114</v>
      </c>
      <c r="D327" s="32">
        <v>2000000</v>
      </c>
      <c r="E327" s="32">
        <v>-926007</v>
      </c>
      <c r="F327" s="32">
        <f t="shared" si="5"/>
        <v>1073993</v>
      </c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5.75">
      <c r="A328" s="14" t="s">
        <v>1115</v>
      </c>
      <c r="B328" s="2"/>
      <c r="C328" s="12" t="s">
        <v>1116</v>
      </c>
      <c r="D328" s="32">
        <v>2800000</v>
      </c>
      <c r="E328" s="32">
        <v>-221979</v>
      </c>
      <c r="F328" s="32">
        <f t="shared" si="5"/>
        <v>2578021</v>
      </c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5.75">
      <c r="A329" s="14" t="s">
        <v>1117</v>
      </c>
      <c r="B329" s="2"/>
      <c r="C329" s="12" t="s">
        <v>1118</v>
      </c>
      <c r="D329" s="32">
        <v>0</v>
      </c>
      <c r="E329" s="32">
        <v>0</v>
      </c>
      <c r="F329" s="32">
        <f t="shared" si="5"/>
        <v>0</v>
      </c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5.75">
      <c r="A330" s="14" t="s">
        <v>1119</v>
      </c>
      <c r="B330" s="2"/>
      <c r="C330" s="12" t="s">
        <v>1120</v>
      </c>
      <c r="D330" s="32">
        <v>500000</v>
      </c>
      <c r="E330" s="32"/>
      <c r="F330" s="32">
        <f t="shared" si="5"/>
        <v>500000</v>
      </c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5.75">
      <c r="A331" s="13" t="s">
        <v>1456</v>
      </c>
      <c r="B331" s="2" t="s">
        <v>457</v>
      </c>
      <c r="C331" s="12" t="s">
        <v>1121</v>
      </c>
      <c r="D331" s="32">
        <v>150000</v>
      </c>
      <c r="E331" s="32">
        <v>227821</v>
      </c>
      <c r="F331" s="32">
        <f t="shared" si="5"/>
        <v>377821</v>
      </c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5.75">
      <c r="A332" s="13" t="s">
        <v>1122</v>
      </c>
      <c r="B332" s="2" t="s">
        <v>458</v>
      </c>
      <c r="C332" s="12" t="s">
        <v>1123</v>
      </c>
      <c r="D332" s="32">
        <f>D333+D334</f>
        <v>800000</v>
      </c>
      <c r="E332" s="32">
        <f>E333+E334</f>
        <v>-58000</v>
      </c>
      <c r="F332" s="32">
        <f t="shared" si="5"/>
        <v>742000</v>
      </c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5.75">
      <c r="A333" s="13" t="s">
        <v>1446</v>
      </c>
      <c r="B333" s="2"/>
      <c r="C333" s="12"/>
      <c r="D333" s="32">
        <v>300000</v>
      </c>
      <c r="E333" s="32"/>
      <c r="F333" s="32">
        <f aca="true" t="shared" si="6" ref="F333:F396">D333+E333</f>
        <v>300000</v>
      </c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5.75">
      <c r="A334" s="13" t="s">
        <v>1447</v>
      </c>
      <c r="B334" s="2"/>
      <c r="C334" s="12"/>
      <c r="D334" s="32">
        <v>500000</v>
      </c>
      <c r="E334" s="32">
        <v>-58000</v>
      </c>
      <c r="F334" s="32">
        <f t="shared" si="6"/>
        <v>442000</v>
      </c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5.75">
      <c r="A335" s="13" t="s">
        <v>1124</v>
      </c>
      <c r="B335" s="2" t="s">
        <v>459</v>
      </c>
      <c r="C335" s="12" t="s">
        <v>1125</v>
      </c>
      <c r="D335" s="32">
        <f>SUM(D336:D341)</f>
        <v>2250000</v>
      </c>
      <c r="E335" s="32">
        <f>SUM(E336:E341)</f>
        <v>267000</v>
      </c>
      <c r="F335" s="32">
        <f t="shared" si="6"/>
        <v>2517000</v>
      </c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5.75">
      <c r="A336" s="13" t="s">
        <v>1448</v>
      </c>
      <c r="B336" s="2"/>
      <c r="C336" s="12"/>
      <c r="D336" s="32">
        <v>50000</v>
      </c>
      <c r="E336" s="32"/>
      <c r="F336" s="32">
        <f t="shared" si="6"/>
        <v>50000</v>
      </c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5.75">
      <c r="A337" s="13" t="s">
        <v>1449</v>
      </c>
      <c r="B337" s="2"/>
      <c r="C337" s="12"/>
      <c r="D337" s="32">
        <v>100000</v>
      </c>
      <c r="E337" s="32"/>
      <c r="F337" s="32">
        <f t="shared" si="6"/>
        <v>100000</v>
      </c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5.75">
      <c r="A338" s="13" t="s">
        <v>1450</v>
      </c>
      <c r="B338" s="2"/>
      <c r="C338" s="12"/>
      <c r="D338" s="32">
        <v>250000</v>
      </c>
      <c r="E338" s="32"/>
      <c r="F338" s="32">
        <f t="shared" si="6"/>
        <v>250000</v>
      </c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5.75">
      <c r="A339" s="13" t="s">
        <v>1451</v>
      </c>
      <c r="B339" s="2"/>
      <c r="C339" s="12"/>
      <c r="D339" s="32">
        <v>200000</v>
      </c>
      <c r="E339" s="32"/>
      <c r="F339" s="32">
        <f t="shared" si="6"/>
        <v>200000</v>
      </c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5.75">
      <c r="A340" s="13" t="s">
        <v>1452</v>
      </c>
      <c r="B340" s="2"/>
      <c r="C340" s="12"/>
      <c r="D340" s="32">
        <v>50000</v>
      </c>
      <c r="E340" s="32">
        <v>267000</v>
      </c>
      <c r="F340" s="32">
        <f t="shared" si="6"/>
        <v>317000</v>
      </c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5.75">
      <c r="A341" s="13" t="s">
        <v>1453</v>
      </c>
      <c r="B341" s="2"/>
      <c r="C341" s="12"/>
      <c r="D341" s="32">
        <v>1600000</v>
      </c>
      <c r="E341" s="32"/>
      <c r="F341" s="32">
        <f t="shared" si="6"/>
        <v>1600000</v>
      </c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5.75">
      <c r="A342" s="13" t="s">
        <v>1126</v>
      </c>
      <c r="B342" s="2" t="s">
        <v>460</v>
      </c>
      <c r="C342" s="12" t="s">
        <v>1127</v>
      </c>
      <c r="D342" s="32">
        <f>SUM(D343:D344)</f>
        <v>700000</v>
      </c>
      <c r="E342" s="32">
        <f>SUM(E343:E344)</f>
        <v>537000</v>
      </c>
      <c r="F342" s="32">
        <f t="shared" si="6"/>
        <v>1237000</v>
      </c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5.75">
      <c r="A343" s="14" t="s">
        <v>1128</v>
      </c>
      <c r="B343" s="2"/>
      <c r="C343" s="12" t="s">
        <v>1129</v>
      </c>
      <c r="D343" s="32">
        <f>D132</f>
        <v>0</v>
      </c>
      <c r="E343" s="32">
        <f>E132</f>
        <v>0</v>
      </c>
      <c r="F343" s="32">
        <f t="shared" si="6"/>
        <v>0</v>
      </c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5.75">
      <c r="A344" s="14" t="s">
        <v>1130</v>
      </c>
      <c r="B344" s="2"/>
      <c r="C344" s="12" t="s">
        <v>1131</v>
      </c>
      <c r="D344" s="32">
        <f>D133</f>
        <v>700000</v>
      </c>
      <c r="E344" s="32">
        <v>537000</v>
      </c>
      <c r="F344" s="32">
        <f t="shared" si="6"/>
        <v>1237000</v>
      </c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5.75">
      <c r="A345" s="13" t="s">
        <v>1132</v>
      </c>
      <c r="B345" s="2" t="s">
        <v>461</v>
      </c>
      <c r="C345" s="12" t="s">
        <v>1133</v>
      </c>
      <c r="D345" s="32">
        <f>SUM(D346:D348)</f>
        <v>5215000</v>
      </c>
      <c r="E345" s="32">
        <f>SUM(E346:E348)</f>
        <v>6050327</v>
      </c>
      <c r="F345" s="32">
        <f t="shared" si="6"/>
        <v>11265327</v>
      </c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5.75">
      <c r="A346" s="14" t="s">
        <v>1134</v>
      </c>
      <c r="B346" s="2"/>
      <c r="C346" s="12" t="s">
        <v>1135</v>
      </c>
      <c r="D346" s="32"/>
      <c r="E346" s="32"/>
      <c r="F346" s="32">
        <f t="shared" si="6"/>
        <v>0</v>
      </c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5.75">
      <c r="A347" s="14" t="s">
        <v>1136</v>
      </c>
      <c r="B347" s="2"/>
      <c r="C347" s="12" t="s">
        <v>1137</v>
      </c>
      <c r="D347" s="32"/>
      <c r="E347" s="32"/>
      <c r="F347" s="32">
        <f t="shared" si="6"/>
        <v>0</v>
      </c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5.75">
      <c r="A348" s="14" t="s">
        <v>1138</v>
      </c>
      <c r="B348" s="2"/>
      <c r="C348" s="12" t="s">
        <v>1139</v>
      </c>
      <c r="D348" s="32">
        <f>SUM(D349:D354)</f>
        <v>5215000</v>
      </c>
      <c r="E348" s="32">
        <f>SUM(E349:E354)</f>
        <v>6050327</v>
      </c>
      <c r="F348" s="32">
        <f t="shared" si="6"/>
        <v>11265327</v>
      </c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5.75">
      <c r="A349" s="14" t="s">
        <v>1466</v>
      </c>
      <c r="B349" s="2"/>
      <c r="C349" s="12"/>
      <c r="D349" s="32">
        <v>450000</v>
      </c>
      <c r="E349" s="32">
        <v>50327</v>
      </c>
      <c r="F349" s="32">
        <f t="shared" si="6"/>
        <v>500327</v>
      </c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5.75">
      <c r="A350" s="14" t="s">
        <v>1462</v>
      </c>
      <c r="B350" s="2"/>
      <c r="C350" s="12"/>
      <c r="D350" s="32">
        <v>1750000</v>
      </c>
      <c r="E350" s="32">
        <v>1500000</v>
      </c>
      <c r="F350" s="32">
        <f t="shared" si="6"/>
        <v>3250000</v>
      </c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5.75">
      <c r="A351" s="14" t="s">
        <v>1463</v>
      </c>
      <c r="B351" s="2"/>
      <c r="C351" s="12"/>
      <c r="D351" s="32">
        <v>125000</v>
      </c>
      <c r="E351" s="32">
        <v>600000</v>
      </c>
      <c r="F351" s="32">
        <f t="shared" si="6"/>
        <v>725000</v>
      </c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5.75">
      <c r="A352" s="14" t="s">
        <v>1464</v>
      </c>
      <c r="B352" s="2"/>
      <c r="C352" s="12"/>
      <c r="D352" s="32">
        <v>100000</v>
      </c>
      <c r="E352" s="32">
        <v>500000</v>
      </c>
      <c r="F352" s="32">
        <f t="shared" si="6"/>
        <v>600000</v>
      </c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5.75">
      <c r="A353" s="14" t="s">
        <v>1465</v>
      </c>
      <c r="B353" s="2"/>
      <c r="C353" s="12"/>
      <c r="D353" s="32">
        <v>50000</v>
      </c>
      <c r="E353" s="32">
        <v>150000</v>
      </c>
      <c r="F353" s="32">
        <f t="shared" si="6"/>
        <v>200000</v>
      </c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5.75">
      <c r="A354" s="14" t="s">
        <v>1469</v>
      </c>
      <c r="B354" s="2"/>
      <c r="C354" s="12"/>
      <c r="D354" s="32">
        <v>2740000</v>
      </c>
      <c r="E354" s="32">
        <v>3250000</v>
      </c>
      <c r="F354" s="32">
        <f t="shared" si="6"/>
        <v>5990000</v>
      </c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5.75">
      <c r="A355" s="13" t="s">
        <v>1140</v>
      </c>
      <c r="B355" s="2" t="s">
        <v>462</v>
      </c>
      <c r="C355" s="12" t="s">
        <v>1141</v>
      </c>
      <c r="D355" s="32">
        <f>SUM(D356:D359)</f>
        <v>5673000</v>
      </c>
      <c r="E355" s="32">
        <f>SUM(E356:E359)</f>
        <v>2245184</v>
      </c>
      <c r="F355" s="32">
        <f t="shared" si="6"/>
        <v>7918184</v>
      </c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5.75">
      <c r="A356" s="14" t="s">
        <v>1142</v>
      </c>
      <c r="B356" s="2"/>
      <c r="C356" s="12" t="s">
        <v>1143</v>
      </c>
      <c r="D356" s="32">
        <v>408000</v>
      </c>
      <c r="E356" s="32"/>
      <c r="F356" s="32">
        <f t="shared" si="6"/>
        <v>408000</v>
      </c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5.75">
      <c r="A357" s="14" t="s">
        <v>1454</v>
      </c>
      <c r="B357" s="2"/>
      <c r="C357" s="12" t="s">
        <v>1144</v>
      </c>
      <c r="D357" s="32">
        <v>1000000</v>
      </c>
      <c r="E357" s="32"/>
      <c r="F357" s="32">
        <f t="shared" si="6"/>
        <v>1000000</v>
      </c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5.75">
      <c r="A358" s="14" t="s">
        <v>1455</v>
      </c>
      <c r="B358" s="2"/>
      <c r="C358" s="12" t="s">
        <v>1145</v>
      </c>
      <c r="D358" s="32">
        <v>200000</v>
      </c>
      <c r="E358" s="32"/>
      <c r="F358" s="32">
        <f t="shared" si="6"/>
        <v>200000</v>
      </c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5.75">
      <c r="A359" s="14" t="s">
        <v>1146</v>
      </c>
      <c r="B359" s="2"/>
      <c r="C359" s="12" t="s">
        <v>1147</v>
      </c>
      <c r="D359" s="32">
        <f>SUM(D360:D365)</f>
        <v>4065000</v>
      </c>
      <c r="E359" s="32">
        <f>SUM(E360:E365)</f>
        <v>2245184</v>
      </c>
      <c r="F359" s="32">
        <f t="shared" si="6"/>
        <v>6310184</v>
      </c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5.75">
      <c r="A360" s="14" t="s">
        <v>1458</v>
      </c>
      <c r="B360" s="2"/>
      <c r="C360" s="12"/>
      <c r="D360" s="32">
        <v>65000</v>
      </c>
      <c r="E360" s="32"/>
      <c r="F360" s="32">
        <f t="shared" si="6"/>
        <v>65000</v>
      </c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5.75">
      <c r="A361" s="14" t="s">
        <v>1459</v>
      </c>
      <c r="B361" s="2"/>
      <c r="C361" s="12"/>
      <c r="D361" s="32">
        <v>50000</v>
      </c>
      <c r="E361" s="32"/>
      <c r="F361" s="32">
        <f t="shared" si="6"/>
        <v>50000</v>
      </c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.75">
      <c r="A362" s="14" t="s">
        <v>1460</v>
      </c>
      <c r="B362" s="2"/>
      <c r="C362" s="12"/>
      <c r="D362" s="32">
        <v>700000</v>
      </c>
      <c r="E362" s="32">
        <v>500000</v>
      </c>
      <c r="F362" s="32">
        <f t="shared" si="6"/>
        <v>1200000</v>
      </c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5.75">
      <c r="A363" s="14" t="s">
        <v>1461</v>
      </c>
      <c r="B363" s="2"/>
      <c r="C363" s="12"/>
      <c r="D363" s="32">
        <v>250000</v>
      </c>
      <c r="E363" s="32">
        <v>500000</v>
      </c>
      <c r="F363" s="32">
        <f t="shared" si="6"/>
        <v>750000</v>
      </c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5.75">
      <c r="A364" s="14" t="s">
        <v>1468</v>
      </c>
      <c r="B364" s="2"/>
      <c r="C364" s="12"/>
      <c r="D364" s="32">
        <v>400000</v>
      </c>
      <c r="E364" s="32"/>
      <c r="F364" s="32">
        <f t="shared" si="6"/>
        <v>400000</v>
      </c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5.75">
      <c r="A365" s="14" t="s">
        <v>1467</v>
      </c>
      <c r="B365" s="2"/>
      <c r="C365" s="12"/>
      <c r="D365" s="32">
        <v>2600000</v>
      </c>
      <c r="E365" s="32">
        <v>1245184</v>
      </c>
      <c r="F365" s="32">
        <f t="shared" si="6"/>
        <v>3845184</v>
      </c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5.75">
      <c r="A366" s="2" t="s">
        <v>1148</v>
      </c>
      <c r="B366" s="2" t="s">
        <v>463</v>
      </c>
      <c r="C366" s="12" t="s">
        <v>1149</v>
      </c>
      <c r="D366" s="32">
        <f>SUM(D367,D370)</f>
        <v>75000</v>
      </c>
      <c r="E366" s="32">
        <f>SUM(E367,E370)</f>
        <v>-64968</v>
      </c>
      <c r="F366" s="32">
        <f t="shared" si="6"/>
        <v>10032</v>
      </c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5.75">
      <c r="A367" s="13" t="s">
        <v>1150</v>
      </c>
      <c r="B367" s="2" t="s">
        <v>464</v>
      </c>
      <c r="C367" s="12" t="s">
        <v>1151</v>
      </c>
      <c r="D367" s="32">
        <f>SUM(D368:D369)</f>
        <v>0</v>
      </c>
      <c r="E367" s="32">
        <f>SUM(E368:E369)</f>
        <v>0</v>
      </c>
      <c r="F367" s="32">
        <f t="shared" si="6"/>
        <v>0</v>
      </c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5.75">
      <c r="A368" s="14" t="s">
        <v>1152</v>
      </c>
      <c r="B368" s="2"/>
      <c r="C368" s="12" t="s">
        <v>1153</v>
      </c>
      <c r="D368" s="32"/>
      <c r="E368" s="32">
        <v>0</v>
      </c>
      <c r="F368" s="32">
        <f t="shared" si="6"/>
        <v>0</v>
      </c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5.75">
      <c r="A369" s="14" t="s">
        <v>1154</v>
      </c>
      <c r="B369" s="2"/>
      <c r="C369" s="12" t="s">
        <v>1155</v>
      </c>
      <c r="D369" s="32"/>
      <c r="E369" s="32"/>
      <c r="F369" s="32">
        <f t="shared" si="6"/>
        <v>0</v>
      </c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5.75">
      <c r="A370" s="13" t="s">
        <v>1156</v>
      </c>
      <c r="B370" s="2" t="s">
        <v>465</v>
      </c>
      <c r="C370" s="12" t="s">
        <v>1157</v>
      </c>
      <c r="D370" s="32">
        <v>75000</v>
      </c>
      <c r="E370" s="32">
        <v>-64968</v>
      </c>
      <c r="F370" s="32">
        <f t="shared" si="6"/>
        <v>10032</v>
      </c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5.75">
      <c r="A371" s="2" t="s">
        <v>1158</v>
      </c>
      <c r="B371" s="2" t="s">
        <v>466</v>
      </c>
      <c r="C371" s="12" t="s">
        <v>1159</v>
      </c>
      <c r="D371" s="32">
        <f>SUM(D372,D375,D379,D382,D383)</f>
        <v>11257280</v>
      </c>
      <c r="E371" s="32">
        <f>SUM(E372,E375,E379,E382,E383)</f>
        <v>2079459</v>
      </c>
      <c r="F371" s="32">
        <f t="shared" si="6"/>
        <v>13336739</v>
      </c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5.75">
      <c r="A372" s="23" t="s">
        <v>1160</v>
      </c>
      <c r="B372" s="2" t="s">
        <v>467</v>
      </c>
      <c r="C372" s="12" t="s">
        <v>1161</v>
      </c>
      <c r="D372" s="32">
        <f>SUM(D373:D374)</f>
        <v>8468280</v>
      </c>
      <c r="E372" s="32">
        <f>SUM(E373:E374)</f>
        <v>-1168509</v>
      </c>
      <c r="F372" s="32">
        <f t="shared" si="6"/>
        <v>7299771</v>
      </c>
      <c r="G372" s="7"/>
      <c r="H372" s="7"/>
      <c r="I372" s="7"/>
      <c r="J372" s="7"/>
      <c r="K372" s="7"/>
      <c r="L372" s="7"/>
      <c r="M372" s="7"/>
      <c r="N372" s="7"/>
      <c r="O372" s="7"/>
    </row>
    <row r="373" spans="1:9" ht="15.75">
      <c r="A373" s="14" t="s">
        <v>1162</v>
      </c>
      <c r="B373" s="2"/>
      <c r="C373" s="12" t="s">
        <v>1163</v>
      </c>
      <c r="D373" s="32">
        <f>D303*0.27</f>
        <v>2025000.0000000002</v>
      </c>
      <c r="E373" s="32">
        <v>0</v>
      </c>
      <c r="F373" s="32">
        <f t="shared" si="6"/>
        <v>2025000.0000000002</v>
      </c>
      <c r="G373" s="1"/>
      <c r="H373" s="1"/>
      <c r="I373" s="1"/>
    </row>
    <row r="374" spans="1:9" ht="15.75">
      <c r="A374" s="14" t="s">
        <v>1164</v>
      </c>
      <c r="B374" s="2"/>
      <c r="C374" s="12" t="s">
        <v>1165</v>
      </c>
      <c r="D374" s="32">
        <f>((D294+D314+D325)*0.27)-D373</f>
        <v>6443280</v>
      </c>
      <c r="E374" s="32">
        <v>-1168509</v>
      </c>
      <c r="F374" s="32">
        <f t="shared" si="6"/>
        <v>5274771</v>
      </c>
      <c r="G374" s="1"/>
      <c r="H374" s="1"/>
      <c r="I374" s="1"/>
    </row>
    <row r="375" spans="1:9" ht="15.75">
      <c r="A375" s="13" t="s">
        <v>1166</v>
      </c>
      <c r="B375" s="2" t="s">
        <v>468</v>
      </c>
      <c r="C375" s="12" t="s">
        <v>1167</v>
      </c>
      <c r="D375" s="32">
        <f>SUM(D376:D378)</f>
        <v>2754000</v>
      </c>
      <c r="E375" s="32">
        <f>SUM(E376:E378)</f>
        <v>3046500</v>
      </c>
      <c r="F375" s="32">
        <f t="shared" si="6"/>
        <v>5800500</v>
      </c>
      <c r="G375" s="1"/>
      <c r="H375" s="1"/>
      <c r="I375" s="1"/>
    </row>
    <row r="376" spans="1:9" ht="15.75">
      <c r="A376" s="14" t="s">
        <v>1168</v>
      </c>
      <c r="B376" s="2"/>
      <c r="C376" s="12" t="s">
        <v>1169</v>
      </c>
      <c r="D376" s="32">
        <f>D144</f>
        <v>2754000</v>
      </c>
      <c r="E376" s="32">
        <v>3046500</v>
      </c>
      <c r="F376" s="32">
        <f t="shared" si="6"/>
        <v>5800500</v>
      </c>
      <c r="G376" s="1"/>
      <c r="H376" s="1"/>
      <c r="I376" s="1"/>
    </row>
    <row r="377" spans="1:9" ht="15.75">
      <c r="A377" s="14" t="s">
        <v>1170</v>
      </c>
      <c r="B377" s="2"/>
      <c r="C377" s="12" t="s">
        <v>1171</v>
      </c>
      <c r="D377" s="32"/>
      <c r="E377" s="32"/>
      <c r="F377" s="32">
        <f t="shared" si="6"/>
        <v>0</v>
      </c>
      <c r="G377" s="1"/>
      <c r="H377" s="1"/>
      <c r="I377" s="1"/>
    </row>
    <row r="378" spans="1:9" ht="15.75">
      <c r="A378" s="14" t="s">
        <v>1172</v>
      </c>
      <c r="B378" s="2"/>
      <c r="C378" s="12" t="s">
        <v>1173</v>
      </c>
      <c r="D378" s="32">
        <f>(D466+D467)*0.27</f>
        <v>0</v>
      </c>
      <c r="E378" s="32">
        <f>(E466+E467)*0.27</f>
        <v>0</v>
      </c>
      <c r="F378" s="32">
        <f t="shared" si="6"/>
        <v>0</v>
      </c>
      <c r="G378" s="1"/>
      <c r="H378" s="1"/>
      <c r="I378" s="1"/>
    </row>
    <row r="379" spans="1:9" ht="15.75">
      <c r="A379" s="13" t="s">
        <v>1174</v>
      </c>
      <c r="B379" s="2" t="s">
        <v>469</v>
      </c>
      <c r="C379" s="12" t="s">
        <v>1175</v>
      </c>
      <c r="D379" s="32">
        <f>SUM(D380:D381)</f>
        <v>0</v>
      </c>
      <c r="E379" s="32">
        <f>SUM(E380:E381)</f>
        <v>161000</v>
      </c>
      <c r="F379" s="32">
        <f t="shared" si="6"/>
        <v>161000</v>
      </c>
      <c r="G379" s="1"/>
      <c r="H379" s="1"/>
      <c r="I379" s="1"/>
    </row>
    <row r="380" spans="1:9" ht="15.75">
      <c r="A380" s="14" t="s">
        <v>1176</v>
      </c>
      <c r="B380" s="2"/>
      <c r="C380" s="12" t="s">
        <v>1177</v>
      </c>
      <c r="D380" s="32"/>
      <c r="E380" s="32"/>
      <c r="F380" s="32">
        <f t="shared" si="6"/>
        <v>0</v>
      </c>
      <c r="G380" s="1"/>
      <c r="H380" s="1"/>
      <c r="I380" s="1"/>
    </row>
    <row r="381" spans="1:9" ht="15.75">
      <c r="A381" s="14" t="s">
        <v>1178</v>
      </c>
      <c r="B381" s="2"/>
      <c r="C381" s="12" t="s">
        <v>1179</v>
      </c>
      <c r="D381" s="32"/>
      <c r="E381" s="32">
        <v>161000</v>
      </c>
      <c r="F381" s="32">
        <f t="shared" si="6"/>
        <v>161000</v>
      </c>
      <c r="G381" s="1"/>
      <c r="H381" s="1"/>
      <c r="I381" s="1"/>
    </row>
    <row r="382" spans="1:9" ht="15.75">
      <c r="A382" s="13" t="s">
        <v>1180</v>
      </c>
      <c r="B382" s="2" t="s">
        <v>470</v>
      </c>
      <c r="C382" s="12" t="s">
        <v>1181</v>
      </c>
      <c r="D382" s="32"/>
      <c r="E382" s="32"/>
      <c r="F382" s="32">
        <f t="shared" si="6"/>
        <v>0</v>
      </c>
      <c r="G382" s="1"/>
      <c r="H382" s="1"/>
      <c r="I382" s="1"/>
    </row>
    <row r="383" spans="1:9" ht="15.75">
      <c r="A383" s="13" t="s">
        <v>1182</v>
      </c>
      <c r="B383" s="2" t="s">
        <v>471</v>
      </c>
      <c r="C383" s="12" t="s">
        <v>1183</v>
      </c>
      <c r="D383" s="32">
        <f>SUM(D384:D391)</f>
        <v>35000</v>
      </c>
      <c r="E383" s="32">
        <f>SUM(E384:E391)</f>
        <v>40468</v>
      </c>
      <c r="F383" s="32">
        <f t="shared" si="6"/>
        <v>75468</v>
      </c>
      <c r="G383" s="1"/>
      <c r="H383" s="1"/>
      <c r="I383" s="1"/>
    </row>
    <row r="384" spans="1:9" ht="15.75">
      <c r="A384" s="14" t="s">
        <v>1184</v>
      </c>
      <c r="B384" s="2"/>
      <c r="C384" s="12" t="s">
        <v>1185</v>
      </c>
      <c r="D384" s="32"/>
      <c r="E384" s="32"/>
      <c r="F384" s="32">
        <f t="shared" si="6"/>
        <v>0</v>
      </c>
      <c r="G384" s="1"/>
      <c r="H384" s="1"/>
      <c r="I384" s="1"/>
    </row>
    <row r="385" spans="1:9" ht="15.75">
      <c r="A385" s="14" t="s">
        <v>1457</v>
      </c>
      <c r="B385" s="2"/>
      <c r="C385" s="12" t="s">
        <v>1186</v>
      </c>
      <c r="D385" s="32">
        <v>35000</v>
      </c>
      <c r="E385" s="32">
        <v>40468</v>
      </c>
      <c r="F385" s="32">
        <f t="shared" si="6"/>
        <v>75468</v>
      </c>
      <c r="G385" s="1"/>
      <c r="H385" s="1"/>
      <c r="I385" s="1"/>
    </row>
    <row r="386" spans="1:9" ht="15.75">
      <c r="A386" s="14" t="s">
        <v>1187</v>
      </c>
      <c r="B386" s="2"/>
      <c r="C386" s="12" t="s">
        <v>1188</v>
      </c>
      <c r="D386" s="32"/>
      <c r="E386" s="32"/>
      <c r="F386" s="32">
        <f t="shared" si="6"/>
        <v>0</v>
      </c>
      <c r="G386" s="1"/>
      <c r="H386" s="1"/>
      <c r="I386" s="1"/>
    </row>
    <row r="387" spans="1:9" ht="15.75">
      <c r="A387" s="14" t="s">
        <v>1189</v>
      </c>
      <c r="B387" s="2"/>
      <c r="C387" s="12" t="s">
        <v>1190</v>
      </c>
      <c r="D387" s="32"/>
      <c r="E387" s="32"/>
      <c r="F387" s="32">
        <f t="shared" si="6"/>
        <v>0</v>
      </c>
      <c r="G387" s="1"/>
      <c r="H387" s="1"/>
      <c r="I387" s="1"/>
    </row>
    <row r="388" spans="1:9" ht="15.75">
      <c r="A388" s="14" t="s">
        <v>1191</v>
      </c>
      <c r="B388" s="2"/>
      <c r="C388" s="12" t="s">
        <v>1192</v>
      </c>
      <c r="D388" s="32"/>
      <c r="E388" s="32"/>
      <c r="F388" s="32">
        <f t="shared" si="6"/>
        <v>0</v>
      </c>
      <c r="G388" s="1"/>
      <c r="H388" s="1"/>
      <c r="I388" s="1"/>
    </row>
    <row r="389" spans="1:9" ht="15.75">
      <c r="A389" s="14" t="s">
        <v>0</v>
      </c>
      <c r="B389" s="2"/>
      <c r="C389" s="12" t="s">
        <v>1</v>
      </c>
      <c r="D389" s="32"/>
      <c r="E389" s="32"/>
      <c r="F389" s="32">
        <f t="shared" si="6"/>
        <v>0</v>
      </c>
      <c r="G389" s="1"/>
      <c r="H389" s="1"/>
      <c r="I389" s="1"/>
    </row>
    <row r="390" spans="1:9" ht="15.75">
      <c r="A390" s="14" t="s">
        <v>2</v>
      </c>
      <c r="B390" s="2"/>
      <c r="C390" s="12" t="s">
        <v>3</v>
      </c>
      <c r="D390" s="32"/>
      <c r="E390" s="32"/>
      <c r="F390" s="32">
        <f t="shared" si="6"/>
        <v>0</v>
      </c>
      <c r="G390" s="1"/>
      <c r="H390" s="1"/>
      <c r="I390" s="1"/>
    </row>
    <row r="391" spans="1:9" ht="15.75">
      <c r="A391" s="14" t="s">
        <v>4</v>
      </c>
      <c r="B391" s="2"/>
      <c r="C391" s="12" t="s">
        <v>5</v>
      </c>
      <c r="D391" s="32"/>
      <c r="E391" s="32"/>
      <c r="F391" s="32">
        <f t="shared" si="6"/>
        <v>0</v>
      </c>
      <c r="G391" s="1"/>
      <c r="H391" s="1"/>
      <c r="I391" s="1"/>
    </row>
    <row r="392" spans="1:9" ht="15.75">
      <c r="A392" s="11" t="s">
        <v>6</v>
      </c>
      <c r="B392" s="11" t="s">
        <v>472</v>
      </c>
      <c r="C392" s="21" t="s">
        <v>7</v>
      </c>
      <c r="D392" s="31">
        <f>SUM(D393,D394,D395,D396,D400,D405,D411,D412)</f>
        <v>8000000</v>
      </c>
      <c r="E392" s="31">
        <f>SUM(E393,E394,E395,E396,E400,E405,E411,E412)</f>
        <v>-3046900</v>
      </c>
      <c r="F392" s="31">
        <f t="shared" si="6"/>
        <v>4953100</v>
      </c>
      <c r="G392" s="1"/>
      <c r="H392" s="1"/>
      <c r="I392" s="1"/>
    </row>
    <row r="393" spans="1:9" ht="15.75">
      <c r="A393" s="2" t="s">
        <v>8</v>
      </c>
      <c r="B393" s="2" t="s">
        <v>473</v>
      </c>
      <c r="C393" s="12" t="s">
        <v>9</v>
      </c>
      <c r="D393" s="32"/>
      <c r="E393" s="32"/>
      <c r="F393" s="32">
        <f t="shared" si="6"/>
        <v>0</v>
      </c>
      <c r="G393" s="1"/>
      <c r="H393" s="1"/>
      <c r="I393" s="1"/>
    </row>
    <row r="394" spans="1:9" ht="15.75">
      <c r="A394" s="2" t="s">
        <v>1404</v>
      </c>
      <c r="B394" s="2" t="s">
        <v>474</v>
      </c>
      <c r="C394" s="12" t="s">
        <v>10</v>
      </c>
      <c r="D394" s="32"/>
      <c r="E394" s="32">
        <v>209600</v>
      </c>
      <c r="F394" s="32">
        <f t="shared" si="6"/>
        <v>209600</v>
      </c>
      <c r="G394" s="1"/>
      <c r="H394" s="1"/>
      <c r="I394" s="1"/>
    </row>
    <row r="395" spans="1:9" ht="15.75">
      <c r="A395" s="2" t="s">
        <v>11</v>
      </c>
      <c r="B395" s="2" t="s">
        <v>475</v>
      </c>
      <c r="C395" s="12" t="s">
        <v>12</v>
      </c>
      <c r="D395" s="32"/>
      <c r="E395" s="32"/>
      <c r="F395" s="32">
        <f t="shared" si="6"/>
        <v>0</v>
      </c>
      <c r="G395" s="1"/>
      <c r="H395" s="1"/>
      <c r="I395" s="1"/>
    </row>
    <row r="396" spans="1:9" ht="15.75">
      <c r="A396" s="2" t="s">
        <v>13</v>
      </c>
      <c r="B396" s="2" t="s">
        <v>476</v>
      </c>
      <c r="C396" s="12" t="s">
        <v>14</v>
      </c>
      <c r="D396" s="32">
        <f>SUM(D397:D398)</f>
        <v>0</v>
      </c>
      <c r="E396" s="32">
        <f>SUM(E397:E398)</f>
        <v>0</v>
      </c>
      <c r="F396" s="32">
        <f t="shared" si="6"/>
        <v>0</v>
      </c>
      <c r="G396" s="1"/>
      <c r="H396" s="1"/>
      <c r="I396" s="1"/>
    </row>
    <row r="397" spans="1:9" ht="15.75">
      <c r="A397" s="13" t="s">
        <v>15</v>
      </c>
      <c r="B397" s="2"/>
      <c r="C397" s="12" t="s">
        <v>16</v>
      </c>
      <c r="D397" s="32"/>
      <c r="E397" s="32"/>
      <c r="F397" s="32">
        <f aca="true" t="shared" si="7" ref="F397:F460">D397+E397</f>
        <v>0</v>
      </c>
      <c r="G397" s="1"/>
      <c r="H397" s="1"/>
      <c r="I397" s="1"/>
    </row>
    <row r="398" spans="1:9" ht="15.75">
      <c r="A398" s="13" t="s">
        <v>17</v>
      </c>
      <c r="B398" s="2"/>
      <c r="C398" s="12" t="s">
        <v>18</v>
      </c>
      <c r="D398" s="32">
        <f>SUM(D399)</f>
        <v>0</v>
      </c>
      <c r="E398" s="32">
        <f>SUM(E399)</f>
        <v>0</v>
      </c>
      <c r="F398" s="32">
        <f t="shared" si="7"/>
        <v>0</v>
      </c>
      <c r="G398" s="1"/>
      <c r="H398" s="1"/>
      <c r="I398" s="1"/>
    </row>
    <row r="399" spans="1:9" ht="15.75">
      <c r="A399" s="14" t="s">
        <v>19</v>
      </c>
      <c r="B399" s="2"/>
      <c r="C399" s="12" t="s">
        <v>20</v>
      </c>
      <c r="D399" s="32"/>
      <c r="E399" s="32"/>
      <c r="F399" s="32">
        <f t="shared" si="7"/>
        <v>0</v>
      </c>
      <c r="G399" s="1"/>
      <c r="H399" s="1"/>
      <c r="I399" s="1"/>
    </row>
    <row r="400" spans="1:9" ht="15.75">
      <c r="A400" s="2" t="s">
        <v>21</v>
      </c>
      <c r="B400" s="2" t="s">
        <v>477</v>
      </c>
      <c r="C400" s="12" t="s">
        <v>22</v>
      </c>
      <c r="D400" s="32">
        <f>SUM(D401:D402)</f>
        <v>0</v>
      </c>
      <c r="E400" s="32">
        <f>SUM(E401:E402)</f>
        <v>0</v>
      </c>
      <c r="F400" s="32">
        <f t="shared" si="7"/>
        <v>0</v>
      </c>
      <c r="G400" s="1"/>
      <c r="H400" s="1"/>
      <c r="I400" s="1"/>
    </row>
    <row r="401" spans="1:9" ht="15.75">
      <c r="A401" s="13" t="s">
        <v>23</v>
      </c>
      <c r="B401" s="2"/>
      <c r="C401" s="12" t="s">
        <v>24</v>
      </c>
      <c r="D401" s="32"/>
      <c r="E401" s="32"/>
      <c r="F401" s="32">
        <f t="shared" si="7"/>
        <v>0</v>
      </c>
      <c r="G401" s="1"/>
      <c r="H401" s="1"/>
      <c r="I401" s="1"/>
    </row>
    <row r="402" spans="1:9" ht="15.75">
      <c r="A402" s="13" t="s">
        <v>25</v>
      </c>
      <c r="B402" s="2"/>
      <c r="C402" s="12" t="s">
        <v>26</v>
      </c>
      <c r="D402" s="32">
        <f>SUM(D403:D404)</f>
        <v>0</v>
      </c>
      <c r="E402" s="32">
        <f>SUM(E403:E404)</f>
        <v>0</v>
      </c>
      <c r="F402" s="32">
        <f t="shared" si="7"/>
        <v>0</v>
      </c>
      <c r="G402" s="1"/>
      <c r="H402" s="1"/>
      <c r="I402" s="1"/>
    </row>
    <row r="403" spans="1:9" ht="15.75">
      <c r="A403" s="14" t="s">
        <v>27</v>
      </c>
      <c r="B403" s="2"/>
      <c r="C403" s="12" t="s">
        <v>28</v>
      </c>
      <c r="D403" s="32"/>
      <c r="E403" s="32"/>
      <c r="F403" s="32">
        <f t="shared" si="7"/>
        <v>0</v>
      </c>
      <c r="G403" s="1"/>
      <c r="H403" s="1"/>
      <c r="I403" s="1"/>
    </row>
    <row r="404" spans="1:9" ht="15.75">
      <c r="A404" s="14" t="s">
        <v>29</v>
      </c>
      <c r="B404" s="2"/>
      <c r="C404" s="12" t="s">
        <v>30</v>
      </c>
      <c r="D404" s="32"/>
      <c r="E404" s="32"/>
      <c r="F404" s="32">
        <f t="shared" si="7"/>
        <v>0</v>
      </c>
      <c r="G404" s="1"/>
      <c r="H404" s="1"/>
      <c r="I404" s="1"/>
    </row>
    <row r="405" spans="1:9" ht="15.75">
      <c r="A405" s="2" t="s">
        <v>31</v>
      </c>
      <c r="B405" s="2" t="s">
        <v>478</v>
      </c>
      <c r="C405" s="12" t="s">
        <v>32</v>
      </c>
      <c r="D405" s="32">
        <f>SUM(D406,D407,D410)</f>
        <v>1600000</v>
      </c>
      <c r="E405" s="32">
        <f>SUM(E406,E407,E410)</f>
        <v>-1600000</v>
      </c>
      <c r="F405" s="32">
        <f t="shared" si="7"/>
        <v>0</v>
      </c>
      <c r="G405" s="1"/>
      <c r="H405" s="1"/>
      <c r="I405" s="1"/>
    </row>
    <row r="406" spans="1:9" ht="15.75">
      <c r="A406" s="13" t="s">
        <v>33</v>
      </c>
      <c r="B406" s="2"/>
      <c r="C406" s="12" t="s">
        <v>34</v>
      </c>
      <c r="D406" s="32"/>
      <c r="E406" s="32"/>
      <c r="F406" s="32">
        <f t="shared" si="7"/>
        <v>0</v>
      </c>
      <c r="G406" s="1"/>
      <c r="H406" s="1"/>
      <c r="I406" s="1"/>
    </row>
    <row r="407" spans="1:9" ht="15.75">
      <c r="A407" s="13" t="s">
        <v>35</v>
      </c>
      <c r="B407" s="2"/>
      <c r="C407" s="12" t="s">
        <v>36</v>
      </c>
      <c r="D407" s="32">
        <f>SUM(D408:D409)</f>
        <v>600000</v>
      </c>
      <c r="E407" s="32">
        <v>-600000</v>
      </c>
      <c r="F407" s="32">
        <f t="shared" si="7"/>
        <v>0</v>
      </c>
      <c r="G407" s="1"/>
      <c r="H407" s="1"/>
      <c r="I407" s="1"/>
    </row>
    <row r="408" spans="1:9" ht="15.75">
      <c r="A408" s="14" t="s">
        <v>37</v>
      </c>
      <c r="B408" s="2"/>
      <c r="C408" s="12" t="s">
        <v>38</v>
      </c>
      <c r="D408" s="32"/>
      <c r="E408" s="32">
        <v>0</v>
      </c>
      <c r="F408" s="32">
        <f t="shared" si="7"/>
        <v>0</v>
      </c>
      <c r="G408" s="1"/>
      <c r="H408" s="1"/>
      <c r="I408" s="1"/>
    </row>
    <row r="409" spans="1:9" ht="15.75">
      <c r="A409" s="14" t="s">
        <v>39</v>
      </c>
      <c r="B409" s="2"/>
      <c r="C409" s="12" t="s">
        <v>40</v>
      </c>
      <c r="D409" s="32">
        <v>600000</v>
      </c>
      <c r="E409" s="32">
        <v>-600000</v>
      </c>
      <c r="F409" s="32">
        <f t="shared" si="7"/>
        <v>0</v>
      </c>
      <c r="G409" s="1"/>
      <c r="H409" s="1"/>
      <c r="I409" s="1"/>
    </row>
    <row r="410" spans="1:9" ht="15.75">
      <c r="A410" s="13" t="s">
        <v>41</v>
      </c>
      <c r="B410" s="2"/>
      <c r="C410" s="12" t="s">
        <v>42</v>
      </c>
      <c r="D410" s="32">
        <v>1000000</v>
      </c>
      <c r="E410" s="32">
        <v>-1000000</v>
      </c>
      <c r="F410" s="32">
        <f t="shared" si="7"/>
        <v>0</v>
      </c>
      <c r="G410" s="1"/>
      <c r="H410" s="1"/>
      <c r="I410" s="1"/>
    </row>
    <row r="411" spans="1:9" ht="15.75">
      <c r="A411" s="2" t="s">
        <v>43</v>
      </c>
      <c r="B411" s="2" t="s">
        <v>479</v>
      </c>
      <c r="C411" s="12" t="s">
        <v>44</v>
      </c>
      <c r="D411" s="32"/>
      <c r="E411" s="32"/>
      <c r="F411" s="32">
        <f t="shared" si="7"/>
        <v>0</v>
      </c>
      <c r="G411" s="1"/>
      <c r="H411" s="1"/>
      <c r="I411" s="1"/>
    </row>
    <row r="412" spans="1:9" ht="15.75">
      <c r="A412" s="2" t="s">
        <v>45</v>
      </c>
      <c r="B412" s="2" t="s">
        <v>480</v>
      </c>
      <c r="C412" s="12" t="s">
        <v>46</v>
      </c>
      <c r="D412" s="32">
        <f>SUM(D413,D414,D420)</f>
        <v>6400000</v>
      </c>
      <c r="E412" s="32">
        <f>SUM(E413,E414,E420)</f>
        <v>-1656500</v>
      </c>
      <c r="F412" s="32">
        <f t="shared" si="7"/>
        <v>4743500</v>
      </c>
      <c r="G412" s="1"/>
      <c r="H412" s="1"/>
      <c r="I412" s="1"/>
    </row>
    <row r="413" spans="1:9" ht="15.75">
      <c r="A413" s="13" t="s">
        <v>47</v>
      </c>
      <c r="B413" s="2"/>
      <c r="C413" s="12" t="s">
        <v>48</v>
      </c>
      <c r="D413" s="32"/>
      <c r="E413" s="32"/>
      <c r="F413" s="32">
        <f t="shared" si="7"/>
        <v>0</v>
      </c>
      <c r="G413" s="1"/>
      <c r="H413" s="1"/>
      <c r="I413" s="1"/>
    </row>
    <row r="414" spans="1:9" ht="15.75">
      <c r="A414" s="13" t="s">
        <v>49</v>
      </c>
      <c r="B414" s="2"/>
      <c r="C414" s="12" t="s">
        <v>50</v>
      </c>
      <c r="D414" s="32">
        <f>SUM(D415:D419)</f>
        <v>3200000</v>
      </c>
      <c r="E414" s="32">
        <f>SUM(E415:E419)</f>
        <v>-1656500</v>
      </c>
      <c r="F414" s="32">
        <f t="shared" si="7"/>
        <v>1543500</v>
      </c>
      <c r="G414" s="1"/>
      <c r="H414" s="1"/>
      <c r="I414" s="1"/>
    </row>
    <row r="415" spans="1:9" ht="15.75">
      <c r="A415" s="14" t="s">
        <v>51</v>
      </c>
      <c r="B415" s="2"/>
      <c r="C415" s="12" t="s">
        <v>52</v>
      </c>
      <c r="D415" s="32"/>
      <c r="E415" s="32"/>
      <c r="F415" s="32">
        <f t="shared" si="7"/>
        <v>0</v>
      </c>
      <c r="G415" s="1"/>
      <c r="H415" s="1"/>
      <c r="I415" s="1"/>
    </row>
    <row r="416" spans="1:9" ht="15.75">
      <c r="A416" s="14" t="s">
        <v>53</v>
      </c>
      <c r="B416" s="2"/>
      <c r="C416" s="12" t="s">
        <v>54</v>
      </c>
      <c r="D416" s="32"/>
      <c r="E416" s="32"/>
      <c r="F416" s="32">
        <f t="shared" si="7"/>
        <v>0</v>
      </c>
      <c r="G416" s="1"/>
      <c r="H416" s="1"/>
      <c r="I416" s="1"/>
    </row>
    <row r="417" spans="1:9" ht="15.75">
      <c r="A417" s="14" t="s">
        <v>55</v>
      </c>
      <c r="B417" s="2"/>
      <c r="C417" s="12" t="s">
        <v>56</v>
      </c>
      <c r="D417" s="32"/>
      <c r="E417" s="32"/>
      <c r="F417" s="32">
        <f t="shared" si="7"/>
        <v>0</v>
      </c>
      <c r="G417" s="1"/>
      <c r="H417" s="1"/>
      <c r="I417" s="1"/>
    </row>
    <row r="418" spans="1:9" ht="15.75">
      <c r="A418" s="14" t="s">
        <v>57</v>
      </c>
      <c r="B418" s="2"/>
      <c r="C418" s="12" t="s">
        <v>58</v>
      </c>
      <c r="D418" s="32"/>
      <c r="E418" s="32"/>
      <c r="F418" s="32">
        <f t="shared" si="7"/>
        <v>0</v>
      </c>
      <c r="G418" s="1"/>
      <c r="H418" s="1"/>
      <c r="I418" s="1"/>
    </row>
    <row r="419" spans="1:9" ht="15.75">
      <c r="A419" s="14" t="s">
        <v>59</v>
      </c>
      <c r="B419" s="2"/>
      <c r="C419" s="12" t="s">
        <v>60</v>
      </c>
      <c r="D419" s="32">
        <v>3200000</v>
      </c>
      <c r="E419" s="32">
        <v>-1656500</v>
      </c>
      <c r="F419" s="32">
        <f t="shared" si="7"/>
        <v>1543500</v>
      </c>
      <c r="G419" s="1"/>
      <c r="H419" s="1"/>
      <c r="I419" s="1"/>
    </row>
    <row r="420" spans="1:9" ht="15.75">
      <c r="A420" s="23" t="s">
        <v>61</v>
      </c>
      <c r="B420" s="2"/>
      <c r="C420" s="12" t="s">
        <v>62</v>
      </c>
      <c r="D420" s="32">
        <f>SUM(D421:D426)</f>
        <v>3200000</v>
      </c>
      <c r="E420" s="32">
        <v>0</v>
      </c>
      <c r="F420" s="32">
        <f t="shared" si="7"/>
        <v>3200000</v>
      </c>
      <c r="G420" s="1"/>
      <c r="H420" s="1"/>
      <c r="I420" s="1"/>
    </row>
    <row r="421" spans="1:9" ht="15.75">
      <c r="A421" s="14" t="s">
        <v>63</v>
      </c>
      <c r="B421" s="2"/>
      <c r="C421" s="12" t="s">
        <v>64</v>
      </c>
      <c r="D421" s="32"/>
      <c r="E421" s="32"/>
      <c r="F421" s="32">
        <f t="shared" si="7"/>
        <v>0</v>
      </c>
      <c r="G421" s="1"/>
      <c r="H421" s="1"/>
      <c r="I421" s="1"/>
    </row>
    <row r="422" spans="1:9" ht="15.75">
      <c r="A422" s="14" t="s">
        <v>65</v>
      </c>
      <c r="B422" s="2"/>
      <c r="C422" s="12" t="s">
        <v>66</v>
      </c>
      <c r="D422" s="32"/>
      <c r="E422" s="32"/>
      <c r="F422" s="32">
        <f t="shared" si="7"/>
        <v>0</v>
      </c>
      <c r="G422" s="1"/>
      <c r="H422" s="1"/>
      <c r="I422" s="1"/>
    </row>
    <row r="423" spans="1:9" ht="15.75">
      <c r="A423" s="14" t="s">
        <v>67</v>
      </c>
      <c r="B423" s="2"/>
      <c r="C423" s="12" t="s">
        <v>68</v>
      </c>
      <c r="D423" s="32"/>
      <c r="E423" s="32"/>
      <c r="F423" s="32">
        <f t="shared" si="7"/>
        <v>0</v>
      </c>
      <c r="G423" s="1"/>
      <c r="H423" s="1"/>
      <c r="I423" s="1"/>
    </row>
    <row r="424" spans="1:9" ht="15.75">
      <c r="A424" s="14" t="s">
        <v>69</v>
      </c>
      <c r="B424" s="2"/>
      <c r="C424" s="12" t="s">
        <v>70</v>
      </c>
      <c r="D424" s="32"/>
      <c r="E424" s="32"/>
      <c r="F424" s="32">
        <f t="shared" si="7"/>
        <v>0</v>
      </c>
      <c r="G424" s="1"/>
      <c r="H424" s="1"/>
      <c r="I424" s="1"/>
    </row>
    <row r="425" spans="1:9" ht="15.75">
      <c r="A425" s="14" t="s">
        <v>71</v>
      </c>
      <c r="B425" s="2"/>
      <c r="C425" s="12" t="s">
        <v>72</v>
      </c>
      <c r="D425" s="32"/>
      <c r="E425" s="32"/>
      <c r="F425" s="32">
        <f t="shared" si="7"/>
        <v>0</v>
      </c>
      <c r="G425" s="1"/>
      <c r="H425" s="1"/>
      <c r="I425" s="1"/>
    </row>
    <row r="426" spans="1:9" ht="15.75">
      <c r="A426" s="14" t="s">
        <v>73</v>
      </c>
      <c r="B426" s="2"/>
      <c r="C426" s="12" t="s">
        <v>74</v>
      </c>
      <c r="D426" s="32">
        <v>3200000</v>
      </c>
      <c r="E426" s="32"/>
      <c r="F426" s="32">
        <f t="shared" si="7"/>
        <v>3200000</v>
      </c>
      <c r="G426" s="1"/>
      <c r="H426" s="1"/>
      <c r="I426" s="1"/>
    </row>
    <row r="427" spans="1:9" ht="15.75">
      <c r="A427" s="11" t="s">
        <v>75</v>
      </c>
      <c r="B427" s="11" t="s">
        <v>481</v>
      </c>
      <c r="C427" s="21" t="s">
        <v>76</v>
      </c>
      <c r="D427" s="31">
        <f>SUM(D428,D429,D433,D434,D435,D436,D447,D448,D449,D450,D451,D458)</f>
        <v>12700951</v>
      </c>
      <c r="E427" s="31">
        <f>SUM(E428,E429,E433,E434,E435,E436,E447,E448,E449,E450,E451,E458)</f>
        <v>11092300</v>
      </c>
      <c r="F427" s="31">
        <f t="shared" si="7"/>
        <v>23793251</v>
      </c>
      <c r="G427" s="1"/>
      <c r="H427" s="1"/>
      <c r="I427" s="1"/>
    </row>
    <row r="428" spans="1:9" ht="15.75">
      <c r="A428" s="2" t="s">
        <v>77</v>
      </c>
      <c r="B428" s="2" t="s">
        <v>482</v>
      </c>
      <c r="C428" s="12" t="s">
        <v>78</v>
      </c>
      <c r="D428" s="32"/>
      <c r="E428" s="32"/>
      <c r="F428" s="32">
        <f t="shared" si="7"/>
        <v>0</v>
      </c>
      <c r="G428" s="1"/>
      <c r="H428" s="1"/>
      <c r="I428" s="1"/>
    </row>
    <row r="429" spans="1:9" ht="15.75">
      <c r="A429" s="2" t="s">
        <v>79</v>
      </c>
      <c r="B429" s="2" t="s">
        <v>483</v>
      </c>
      <c r="C429" s="12" t="s">
        <v>80</v>
      </c>
      <c r="D429" s="32">
        <f>SUM(D430:D432)</f>
        <v>0</v>
      </c>
      <c r="E429" s="32">
        <v>3280000</v>
      </c>
      <c r="F429" s="32">
        <v>3280000</v>
      </c>
      <c r="G429" s="1"/>
      <c r="H429" s="1"/>
      <c r="I429" s="1"/>
    </row>
    <row r="430" spans="1:9" ht="15.75">
      <c r="A430" s="2" t="s">
        <v>1405</v>
      </c>
      <c r="B430" s="2" t="s">
        <v>1408</v>
      </c>
      <c r="C430" s="12"/>
      <c r="D430" s="32"/>
      <c r="E430" s="32">
        <v>3280000</v>
      </c>
      <c r="F430" s="32">
        <v>3280000</v>
      </c>
      <c r="G430" s="1"/>
      <c r="H430" s="1"/>
      <c r="I430" s="1"/>
    </row>
    <row r="431" spans="1:9" ht="15.75">
      <c r="A431" s="164" t="s">
        <v>1406</v>
      </c>
      <c r="B431" s="2" t="s">
        <v>1410</v>
      </c>
      <c r="C431" s="12"/>
      <c r="D431" s="32"/>
      <c r="E431" s="32"/>
      <c r="F431" s="32">
        <f t="shared" si="7"/>
        <v>0</v>
      </c>
      <c r="G431" s="1"/>
      <c r="H431" s="1"/>
      <c r="I431" s="1"/>
    </row>
    <row r="432" spans="1:9" ht="15.75">
      <c r="A432" s="2" t="s">
        <v>1407</v>
      </c>
      <c r="B432" s="2" t="s">
        <v>1409</v>
      </c>
      <c r="C432" s="12"/>
      <c r="D432" s="32"/>
      <c r="E432" s="32"/>
      <c r="F432" s="32">
        <f t="shared" si="7"/>
        <v>0</v>
      </c>
      <c r="G432" s="1"/>
      <c r="H432" s="1"/>
      <c r="I432" s="1"/>
    </row>
    <row r="433" spans="1:9" ht="15.75">
      <c r="A433" s="2" t="s">
        <v>81</v>
      </c>
      <c r="B433" s="2" t="s">
        <v>484</v>
      </c>
      <c r="C433" s="12" t="s">
        <v>82</v>
      </c>
      <c r="D433" s="32"/>
      <c r="E433" s="32"/>
      <c r="F433" s="32">
        <f t="shared" si="7"/>
        <v>0</v>
      </c>
      <c r="G433" s="1"/>
      <c r="H433" s="1"/>
      <c r="I433" s="1"/>
    </row>
    <row r="434" spans="1:9" ht="15.75">
      <c r="A434" s="2" t="s">
        <v>83</v>
      </c>
      <c r="B434" s="2" t="s">
        <v>485</v>
      </c>
      <c r="C434" s="12" t="s">
        <v>84</v>
      </c>
      <c r="D434" s="32"/>
      <c r="E434" s="32"/>
      <c r="F434" s="32">
        <f t="shared" si="7"/>
        <v>0</v>
      </c>
      <c r="G434" s="1"/>
      <c r="H434" s="1"/>
      <c r="I434" s="1"/>
    </row>
    <row r="435" spans="1:9" ht="15.75">
      <c r="A435" s="2" t="s">
        <v>85</v>
      </c>
      <c r="B435" s="2" t="s">
        <v>486</v>
      </c>
      <c r="C435" s="12" t="s">
        <v>86</v>
      </c>
      <c r="D435" s="32"/>
      <c r="E435" s="32"/>
      <c r="F435" s="32">
        <f t="shared" si="7"/>
        <v>0</v>
      </c>
      <c r="G435" s="1"/>
      <c r="H435" s="1"/>
      <c r="I435" s="1"/>
    </row>
    <row r="436" spans="1:9" ht="15.75">
      <c r="A436" s="2" t="s">
        <v>87</v>
      </c>
      <c r="B436" s="2" t="s">
        <v>487</v>
      </c>
      <c r="C436" s="12" t="s">
        <v>88</v>
      </c>
      <c r="D436" s="32">
        <f>SUM(D437,D439,D443)</f>
        <v>11197000</v>
      </c>
      <c r="E436" s="32">
        <f>SUM(E437,E439,E443)</f>
        <v>1435667</v>
      </c>
      <c r="F436" s="32">
        <f t="shared" si="7"/>
        <v>12632667</v>
      </c>
      <c r="G436" s="1"/>
      <c r="H436" s="1"/>
      <c r="I436" s="1"/>
    </row>
    <row r="437" spans="1:9" ht="15.75">
      <c r="A437" s="2" t="s">
        <v>1411</v>
      </c>
      <c r="B437" s="2"/>
      <c r="C437" s="12"/>
      <c r="D437" s="32">
        <f>SUM(D438)</f>
        <v>200000</v>
      </c>
      <c r="E437" s="32">
        <v>0</v>
      </c>
      <c r="F437" s="32">
        <f t="shared" si="7"/>
        <v>200000</v>
      </c>
      <c r="G437" s="1"/>
      <c r="H437" s="1"/>
      <c r="I437" s="1"/>
    </row>
    <row r="438" spans="1:9" ht="15.75">
      <c r="A438" s="2" t="s">
        <v>1412</v>
      </c>
      <c r="B438" s="2"/>
      <c r="C438" s="12"/>
      <c r="D438" s="32">
        <v>200000</v>
      </c>
      <c r="E438" s="32"/>
      <c r="F438" s="32">
        <f t="shared" si="7"/>
        <v>200000</v>
      </c>
      <c r="G438" s="1"/>
      <c r="H438" s="1"/>
      <c r="I438" s="1"/>
    </row>
    <row r="439" spans="1:9" ht="15.75">
      <c r="A439" s="2" t="s">
        <v>1413</v>
      </c>
      <c r="B439" s="2"/>
      <c r="C439" s="12"/>
      <c r="D439" s="32">
        <f>SUM(D440:D442)</f>
        <v>2397000</v>
      </c>
      <c r="E439" s="32">
        <f>SUM(E440:E442)</f>
        <v>1435667</v>
      </c>
      <c r="F439" s="32">
        <f t="shared" si="7"/>
        <v>3832667</v>
      </c>
      <c r="G439" s="1"/>
      <c r="H439" s="1"/>
      <c r="I439" s="1"/>
    </row>
    <row r="440" spans="1:9" ht="15.75">
      <c r="A440" s="2" t="s">
        <v>1414</v>
      </c>
      <c r="B440" s="2"/>
      <c r="C440" s="12"/>
      <c r="D440" s="32">
        <v>200000</v>
      </c>
      <c r="E440" s="32"/>
      <c r="F440" s="32">
        <f t="shared" si="7"/>
        <v>200000</v>
      </c>
      <c r="G440" s="1"/>
      <c r="H440" s="1"/>
      <c r="I440" s="1"/>
    </row>
    <row r="441" spans="1:9" ht="15.75">
      <c r="A441" s="2" t="s">
        <v>1419</v>
      </c>
      <c r="B441" s="2"/>
      <c r="C441" s="12"/>
      <c r="D441" s="32">
        <v>1197000</v>
      </c>
      <c r="E441" s="32">
        <v>1435667</v>
      </c>
      <c r="F441" s="32">
        <f t="shared" si="7"/>
        <v>2632667</v>
      </c>
      <c r="G441" s="1"/>
      <c r="H441" s="1"/>
      <c r="I441" s="1"/>
    </row>
    <row r="442" spans="1:9" ht="15.75">
      <c r="A442" s="2" t="s">
        <v>1470</v>
      </c>
      <c r="B442" s="2"/>
      <c r="C442" s="12"/>
      <c r="D442" s="32">
        <v>1000000</v>
      </c>
      <c r="E442" s="32"/>
      <c r="F442" s="32">
        <f t="shared" si="7"/>
        <v>1000000</v>
      </c>
      <c r="G442" s="1"/>
      <c r="H442" s="1"/>
      <c r="I442" s="1"/>
    </row>
    <row r="443" spans="1:9" ht="15.75">
      <c r="A443" s="2" t="s">
        <v>1415</v>
      </c>
      <c r="B443" s="2"/>
      <c r="C443" s="12"/>
      <c r="D443" s="32">
        <f>SUM(D444:D446)</f>
        <v>8600000</v>
      </c>
      <c r="E443" s="32">
        <f>SUM(E444:E446)</f>
        <v>0</v>
      </c>
      <c r="F443" s="32">
        <f t="shared" si="7"/>
        <v>8600000</v>
      </c>
      <c r="G443" s="1"/>
      <c r="H443" s="1"/>
      <c r="I443" s="1"/>
    </row>
    <row r="444" spans="1:9" ht="15.75">
      <c r="A444" s="60" t="s">
        <v>1416</v>
      </c>
      <c r="B444" s="2"/>
      <c r="C444" s="12"/>
      <c r="D444" s="32">
        <v>6800000</v>
      </c>
      <c r="E444" s="32"/>
      <c r="F444" s="32">
        <f t="shared" si="7"/>
        <v>6800000</v>
      </c>
      <c r="G444" s="1"/>
      <c r="H444" s="1"/>
      <c r="I444" s="1"/>
    </row>
    <row r="445" spans="1:9" ht="15.75">
      <c r="A445" s="60" t="s">
        <v>1417</v>
      </c>
      <c r="B445" s="2"/>
      <c r="C445" s="12"/>
      <c r="D445" s="32">
        <v>1800000</v>
      </c>
      <c r="E445" s="32"/>
      <c r="F445" s="32">
        <f t="shared" si="7"/>
        <v>1800000</v>
      </c>
      <c r="G445" s="1"/>
      <c r="H445" s="1"/>
      <c r="I445" s="1"/>
    </row>
    <row r="446" spans="1:9" ht="15.75">
      <c r="A446" s="60" t="s">
        <v>1418</v>
      </c>
      <c r="B446" s="2"/>
      <c r="C446" s="12"/>
      <c r="D446" s="32"/>
      <c r="E446" s="32"/>
      <c r="F446" s="32">
        <f t="shared" si="7"/>
        <v>0</v>
      </c>
      <c r="G446" s="1"/>
      <c r="H446" s="1"/>
      <c r="I446" s="1"/>
    </row>
    <row r="447" spans="1:9" ht="15.75">
      <c r="A447" s="2" t="s">
        <v>89</v>
      </c>
      <c r="B447" s="2" t="s">
        <v>488</v>
      </c>
      <c r="C447" s="12" t="s">
        <v>90</v>
      </c>
      <c r="D447" s="32"/>
      <c r="E447" s="32"/>
      <c r="F447" s="32">
        <f t="shared" si="7"/>
        <v>0</v>
      </c>
      <c r="G447" s="1"/>
      <c r="H447" s="1"/>
      <c r="I447" s="1"/>
    </row>
    <row r="448" spans="1:9" ht="15.75">
      <c r="A448" s="2" t="s">
        <v>91</v>
      </c>
      <c r="B448" s="2" t="s">
        <v>489</v>
      </c>
      <c r="C448" s="12" t="s">
        <v>92</v>
      </c>
      <c r="D448" s="32"/>
      <c r="E448" s="32"/>
      <c r="F448" s="32">
        <f t="shared" si="7"/>
        <v>0</v>
      </c>
      <c r="G448" s="1"/>
      <c r="H448" s="1"/>
      <c r="I448" s="1"/>
    </row>
    <row r="449" spans="1:9" ht="15.75">
      <c r="A449" s="2" t="s">
        <v>93</v>
      </c>
      <c r="B449" s="2" t="s">
        <v>490</v>
      </c>
      <c r="C449" s="12" t="s">
        <v>94</v>
      </c>
      <c r="D449" s="32"/>
      <c r="E449" s="32"/>
      <c r="F449" s="32">
        <f t="shared" si="7"/>
        <v>0</v>
      </c>
      <c r="G449" s="1"/>
      <c r="H449" s="1"/>
      <c r="I449" s="1"/>
    </row>
    <row r="450" spans="1:9" ht="15.75">
      <c r="A450" s="4" t="s">
        <v>95</v>
      </c>
      <c r="B450" s="2" t="s">
        <v>491</v>
      </c>
      <c r="C450" s="12" t="s">
        <v>96</v>
      </c>
      <c r="D450" s="32"/>
      <c r="E450" s="32"/>
      <c r="F450" s="32">
        <f t="shared" si="7"/>
        <v>0</v>
      </c>
      <c r="G450" s="1"/>
      <c r="H450" s="1"/>
      <c r="I450" s="1"/>
    </row>
    <row r="451" spans="1:9" ht="15.75">
      <c r="A451" s="2" t="s">
        <v>97</v>
      </c>
      <c r="B451" s="2" t="s">
        <v>492</v>
      </c>
      <c r="C451" s="12" t="s">
        <v>98</v>
      </c>
      <c r="D451" s="32">
        <f>D452+D454+D456</f>
        <v>1500000</v>
      </c>
      <c r="E451" s="32">
        <f>E452+E454+E456</f>
        <v>6368659</v>
      </c>
      <c r="F451" s="32">
        <f t="shared" si="7"/>
        <v>7868659</v>
      </c>
      <c r="G451" s="1"/>
      <c r="H451" s="1"/>
      <c r="I451" s="1"/>
    </row>
    <row r="452" spans="1:9" ht="15.75">
      <c r="A452" s="13" t="s">
        <v>1017</v>
      </c>
      <c r="B452" s="2"/>
      <c r="C452" s="12"/>
      <c r="D452" s="32">
        <f>SUM(D453)</f>
        <v>1500000</v>
      </c>
      <c r="E452" s="32">
        <f>SUM(E453)</f>
        <v>1868659</v>
      </c>
      <c r="F452" s="32">
        <f t="shared" si="7"/>
        <v>3368659</v>
      </c>
      <c r="G452" s="1"/>
      <c r="H452" s="1"/>
      <c r="I452" s="1"/>
    </row>
    <row r="453" spans="1:9" ht="15.75">
      <c r="A453" s="14" t="s">
        <v>1486</v>
      </c>
      <c r="B453" s="2"/>
      <c r="C453" s="12"/>
      <c r="D453" s="32">
        <v>1500000</v>
      </c>
      <c r="E453" s="32">
        <v>1868659</v>
      </c>
      <c r="F453" s="32">
        <f t="shared" si="7"/>
        <v>3368659</v>
      </c>
      <c r="G453" s="1"/>
      <c r="H453" s="1"/>
      <c r="I453" s="1"/>
    </row>
    <row r="454" spans="1:9" ht="15.75">
      <c r="A454" s="60" t="s">
        <v>1018</v>
      </c>
      <c r="B454" s="2"/>
      <c r="C454" s="12"/>
      <c r="D454" s="32">
        <f>SUM(D455:D455)</f>
        <v>0</v>
      </c>
      <c r="E454" s="32">
        <f>SUM(E455:E455)</f>
        <v>0</v>
      </c>
      <c r="F454" s="32">
        <f t="shared" si="7"/>
        <v>0</v>
      </c>
      <c r="G454" s="1"/>
      <c r="H454" s="1"/>
      <c r="I454" s="1"/>
    </row>
    <row r="455" spans="1:9" ht="15.75">
      <c r="A455" s="17" t="s">
        <v>1420</v>
      </c>
      <c r="B455" s="2"/>
      <c r="C455" s="12"/>
      <c r="D455" s="32"/>
      <c r="E455" s="32"/>
      <c r="F455" s="32">
        <f t="shared" si="7"/>
        <v>0</v>
      </c>
      <c r="G455" s="1"/>
      <c r="H455" s="1"/>
      <c r="I455" s="1"/>
    </row>
    <row r="456" spans="1:9" ht="15.75">
      <c r="A456" s="60" t="s">
        <v>1421</v>
      </c>
      <c r="B456" s="2"/>
      <c r="C456" s="12"/>
      <c r="D456" s="32">
        <f>SUM(D457)</f>
        <v>0</v>
      </c>
      <c r="E456" s="32">
        <v>4500000</v>
      </c>
      <c r="F456" s="32">
        <f t="shared" si="7"/>
        <v>4500000</v>
      </c>
      <c r="G456" s="1"/>
      <c r="H456" s="1"/>
      <c r="I456" s="1"/>
    </row>
    <row r="457" spans="1:9" ht="15.75">
      <c r="A457" s="17" t="s">
        <v>1422</v>
      </c>
      <c r="B457" s="2"/>
      <c r="C457" s="12"/>
      <c r="D457" s="32"/>
      <c r="E457" s="32"/>
      <c r="F457" s="32">
        <f t="shared" si="7"/>
        <v>0</v>
      </c>
      <c r="G457" s="1"/>
      <c r="H457" s="1"/>
      <c r="I457" s="1"/>
    </row>
    <row r="458" spans="1:9" ht="15.75">
      <c r="A458" s="2" t="s">
        <v>99</v>
      </c>
      <c r="B458" s="2" t="s">
        <v>493</v>
      </c>
      <c r="C458" s="12" t="s">
        <v>100</v>
      </c>
      <c r="D458" s="32">
        <f>SUM(D459:D460)</f>
        <v>3951</v>
      </c>
      <c r="E458" s="32">
        <f>SUM(E459:E460)</f>
        <v>7974</v>
      </c>
      <c r="F458" s="32">
        <f t="shared" si="7"/>
        <v>11925</v>
      </c>
      <c r="G458" s="1"/>
      <c r="H458" s="1"/>
      <c r="I458" s="1"/>
    </row>
    <row r="459" spans="1:9" ht="15.75">
      <c r="A459" s="60" t="s">
        <v>1019</v>
      </c>
      <c r="B459" s="2"/>
      <c r="C459" s="12"/>
      <c r="D459" s="32">
        <v>3951</v>
      </c>
      <c r="E459" s="32">
        <v>7974</v>
      </c>
      <c r="F459" s="32">
        <f t="shared" si="7"/>
        <v>11925</v>
      </c>
      <c r="G459" s="1"/>
      <c r="H459" s="1"/>
      <c r="I459" s="1"/>
    </row>
    <row r="460" spans="1:9" ht="15.75">
      <c r="A460" s="60" t="s">
        <v>1020</v>
      </c>
      <c r="B460" s="2"/>
      <c r="C460" s="12"/>
      <c r="D460" s="32"/>
      <c r="E460" s="32"/>
      <c r="F460" s="32">
        <f t="shared" si="7"/>
        <v>0</v>
      </c>
      <c r="G460" s="1"/>
      <c r="H460" s="1"/>
      <c r="I460" s="1"/>
    </row>
    <row r="461" spans="1:9" ht="15.75">
      <c r="A461" s="11" t="s">
        <v>101</v>
      </c>
      <c r="B461" s="11" t="s">
        <v>494</v>
      </c>
      <c r="C461" s="21" t="s">
        <v>102</v>
      </c>
      <c r="D461" s="31">
        <f>SUM(D462,D465,D469,D470,D473,D474,D475)</f>
        <v>4627664.1</v>
      </c>
      <c r="E461" s="31">
        <f>SUM(E462,E465,E469,E470,E473,E474,E475)</f>
        <v>-67064</v>
      </c>
      <c r="F461" s="31">
        <f aca="true" t="shared" si="8" ref="F461:F521">D461+E461</f>
        <v>4560600.1</v>
      </c>
      <c r="G461" s="1"/>
      <c r="H461" s="1"/>
      <c r="I461" s="1"/>
    </row>
    <row r="462" spans="1:9" ht="15.75">
      <c r="A462" s="2" t="s">
        <v>103</v>
      </c>
      <c r="B462" s="2" t="s">
        <v>495</v>
      </c>
      <c r="C462" s="12" t="s">
        <v>104</v>
      </c>
      <c r="D462" s="32">
        <f>SUM(D463:D464)</f>
        <v>0</v>
      </c>
      <c r="E462" s="32">
        <f>SUM(E463:E464)</f>
        <v>0</v>
      </c>
      <c r="F462" s="32">
        <f t="shared" si="8"/>
        <v>0</v>
      </c>
      <c r="G462" s="1"/>
      <c r="H462" s="1"/>
      <c r="I462" s="1"/>
    </row>
    <row r="463" spans="1:9" ht="15.75">
      <c r="A463" s="13" t="s">
        <v>657</v>
      </c>
      <c r="B463" s="2"/>
      <c r="C463" s="12" t="s">
        <v>105</v>
      </c>
      <c r="D463" s="32"/>
      <c r="E463" s="32"/>
      <c r="F463" s="32">
        <f t="shared" si="8"/>
        <v>0</v>
      </c>
      <c r="G463" s="1"/>
      <c r="H463" s="1"/>
      <c r="I463" s="1"/>
    </row>
    <row r="464" spans="1:9" ht="15.75">
      <c r="A464" s="13" t="s">
        <v>106</v>
      </c>
      <c r="B464" s="2"/>
      <c r="C464" s="12" t="s">
        <v>107</v>
      </c>
      <c r="D464" s="32"/>
      <c r="E464" s="32"/>
      <c r="F464" s="32">
        <f t="shared" si="8"/>
        <v>0</v>
      </c>
      <c r="G464" s="1"/>
      <c r="H464" s="1"/>
      <c r="I464" s="1"/>
    </row>
    <row r="465" spans="1:9" ht="15.75">
      <c r="A465" s="2" t="s">
        <v>108</v>
      </c>
      <c r="B465" s="2" t="s">
        <v>496</v>
      </c>
      <c r="C465" s="12" t="s">
        <v>109</v>
      </c>
      <c r="D465" s="32">
        <f>SUM(D466:D468)</f>
        <v>0</v>
      </c>
      <c r="E465" s="32">
        <f>SUM(E466:E468)</f>
        <v>0</v>
      </c>
      <c r="F465" s="32">
        <f t="shared" si="8"/>
        <v>0</v>
      </c>
      <c r="G465" s="1"/>
      <c r="H465" s="1"/>
      <c r="I465" s="1"/>
    </row>
    <row r="466" spans="1:9" ht="15.75">
      <c r="A466" s="60" t="s">
        <v>1423</v>
      </c>
      <c r="B466" s="2"/>
      <c r="C466" s="12"/>
      <c r="D466" s="32"/>
      <c r="E466" s="32"/>
      <c r="F466" s="32">
        <f t="shared" si="8"/>
        <v>0</v>
      </c>
      <c r="G466" s="1"/>
      <c r="H466" s="1"/>
      <c r="I466" s="1"/>
    </row>
    <row r="467" spans="1:9" ht="15.75">
      <c r="A467" s="60" t="s">
        <v>1424</v>
      </c>
      <c r="B467" s="2"/>
      <c r="C467" s="12"/>
      <c r="D467" s="32"/>
      <c r="E467" s="32"/>
      <c r="F467" s="32">
        <f t="shared" si="8"/>
        <v>0</v>
      </c>
      <c r="G467" s="1"/>
      <c r="H467" s="1"/>
      <c r="I467" s="1"/>
    </row>
    <row r="468" spans="1:9" ht="15.75">
      <c r="A468" s="60" t="s">
        <v>1425</v>
      </c>
      <c r="B468" s="2"/>
      <c r="C468" s="12"/>
      <c r="D468" s="32"/>
      <c r="E468" s="32"/>
      <c r="F468" s="32">
        <f t="shared" si="8"/>
        <v>0</v>
      </c>
      <c r="G468" s="1"/>
      <c r="H468" s="1"/>
      <c r="I468" s="1"/>
    </row>
    <row r="469" spans="1:9" ht="15.75">
      <c r="A469" s="2" t="s">
        <v>110</v>
      </c>
      <c r="B469" s="2" t="s">
        <v>497</v>
      </c>
      <c r="C469" s="12" t="s">
        <v>111</v>
      </c>
      <c r="D469" s="32"/>
      <c r="E469" s="32">
        <v>140000</v>
      </c>
      <c r="F469" s="32">
        <f t="shared" si="8"/>
        <v>140000</v>
      </c>
      <c r="G469" s="1"/>
      <c r="H469" s="1"/>
      <c r="I469" s="1"/>
    </row>
    <row r="470" spans="1:9" ht="15.75">
      <c r="A470" s="2" t="s">
        <v>112</v>
      </c>
      <c r="B470" s="2" t="s">
        <v>498</v>
      </c>
      <c r="C470" s="12" t="s">
        <v>113</v>
      </c>
      <c r="D470" s="32">
        <f>SUM(D471:D472)</f>
        <v>3643830</v>
      </c>
      <c r="E470" s="32">
        <f>SUM(E471:E472)</f>
        <v>-30230</v>
      </c>
      <c r="F470" s="32">
        <f t="shared" si="8"/>
        <v>3613600</v>
      </c>
      <c r="G470" s="1"/>
      <c r="H470" s="1"/>
      <c r="I470" s="1"/>
    </row>
    <row r="471" spans="1:9" ht="15.75">
      <c r="A471" s="2" t="s">
        <v>1473</v>
      </c>
      <c r="B471" s="2"/>
      <c r="C471" s="12"/>
      <c r="D471" s="32">
        <f>'4. Beruházások'!C6</f>
        <v>3643830</v>
      </c>
      <c r="E471" s="32">
        <v>-30230</v>
      </c>
      <c r="F471" s="32">
        <f t="shared" si="8"/>
        <v>3613600</v>
      </c>
      <c r="G471" s="1"/>
      <c r="H471" s="1"/>
      <c r="I471" s="1"/>
    </row>
    <row r="472" spans="1:9" ht="15.75">
      <c r="A472" s="2" t="s">
        <v>1507</v>
      </c>
      <c r="B472" s="2"/>
      <c r="C472" s="12"/>
      <c r="D472" s="32"/>
      <c r="E472" s="32">
        <v>0</v>
      </c>
      <c r="F472" s="32">
        <f t="shared" si="8"/>
        <v>0</v>
      </c>
      <c r="G472" s="1"/>
      <c r="H472" s="1"/>
      <c r="I472" s="1"/>
    </row>
    <row r="473" spans="1:9" ht="15.75">
      <c r="A473" s="2" t="s">
        <v>114</v>
      </c>
      <c r="B473" s="2" t="s">
        <v>499</v>
      </c>
      <c r="C473" s="12" t="s">
        <v>115</v>
      </c>
      <c r="D473" s="32"/>
      <c r="E473" s="32"/>
      <c r="F473" s="32">
        <f t="shared" si="8"/>
        <v>0</v>
      </c>
      <c r="G473" s="1"/>
      <c r="H473" s="1"/>
      <c r="I473" s="1"/>
    </row>
    <row r="474" spans="1:9" ht="15.75">
      <c r="A474" s="2" t="s">
        <v>116</v>
      </c>
      <c r="B474" s="2" t="s">
        <v>500</v>
      </c>
      <c r="C474" s="12" t="s">
        <v>117</v>
      </c>
      <c r="D474" s="32"/>
      <c r="E474" s="32"/>
      <c r="F474" s="32">
        <f t="shared" si="8"/>
        <v>0</v>
      </c>
      <c r="G474" s="1"/>
      <c r="H474" s="1"/>
      <c r="I474" s="1"/>
    </row>
    <row r="475" spans="1:9" ht="15.75">
      <c r="A475" s="2" t="s">
        <v>118</v>
      </c>
      <c r="B475" s="2" t="s">
        <v>501</v>
      </c>
      <c r="C475" s="12" t="s">
        <v>119</v>
      </c>
      <c r="D475" s="32">
        <f>SUM(D476:D477)</f>
        <v>983834.1000000001</v>
      </c>
      <c r="E475" s="32">
        <f>SUM(E476:E477)</f>
        <v>-176834</v>
      </c>
      <c r="F475" s="32">
        <f t="shared" si="8"/>
        <v>807000.1000000001</v>
      </c>
      <c r="G475" s="1"/>
      <c r="H475" s="1"/>
      <c r="I475" s="1"/>
    </row>
    <row r="476" spans="1:9" ht="15.75">
      <c r="A476" s="2" t="s">
        <v>1479</v>
      </c>
      <c r="B476" s="2"/>
      <c r="C476" s="12"/>
      <c r="D476" s="32">
        <f>D472*0.27</f>
        <v>0</v>
      </c>
      <c r="E476" s="32">
        <f>E472*0.27</f>
        <v>0</v>
      </c>
      <c r="F476" s="32">
        <f t="shared" si="8"/>
        <v>0</v>
      </c>
      <c r="G476" s="1"/>
      <c r="H476" s="1"/>
      <c r="I476" s="1"/>
    </row>
    <row r="477" spans="1:9" ht="15.75">
      <c r="A477" s="2" t="s">
        <v>1478</v>
      </c>
      <c r="B477" s="2"/>
      <c r="C477" s="12"/>
      <c r="D477" s="32">
        <f>D471*0.27</f>
        <v>983834.1000000001</v>
      </c>
      <c r="E477" s="32">
        <v>-176834</v>
      </c>
      <c r="F477" s="32">
        <f t="shared" si="8"/>
        <v>807000.1000000001</v>
      </c>
      <c r="G477" s="1"/>
      <c r="H477" s="1"/>
      <c r="I477" s="1"/>
    </row>
    <row r="478" spans="1:9" ht="15.75">
      <c r="A478" s="11" t="s">
        <v>120</v>
      </c>
      <c r="B478" s="11" t="s">
        <v>502</v>
      </c>
      <c r="C478" s="21" t="s">
        <v>121</v>
      </c>
      <c r="D478" s="31">
        <f>D479+D482+D483+D485</f>
        <v>9769744.24</v>
      </c>
      <c r="E478" s="31">
        <f>E479+E482+E483+E485</f>
        <v>13771001</v>
      </c>
      <c r="F478" s="31">
        <f t="shared" si="8"/>
        <v>23540745.240000002</v>
      </c>
      <c r="G478" s="1"/>
      <c r="H478" s="1"/>
      <c r="I478" s="1"/>
    </row>
    <row r="479" spans="1:9" ht="15.75">
      <c r="A479" s="2" t="s">
        <v>122</v>
      </c>
      <c r="B479" s="2" t="s">
        <v>503</v>
      </c>
      <c r="C479" s="12" t="s">
        <v>123</v>
      </c>
      <c r="D479" s="32">
        <f>SUM(D480:D481)</f>
        <v>6835783</v>
      </c>
      <c r="E479" s="32">
        <f>SUM(E480:E481)</f>
        <v>10740438</v>
      </c>
      <c r="F479" s="32">
        <f t="shared" si="8"/>
        <v>17576221</v>
      </c>
      <c r="G479" s="1"/>
      <c r="H479" s="1"/>
      <c r="I479" s="1"/>
    </row>
    <row r="480" spans="1:9" ht="15.75">
      <c r="A480" s="60" t="s">
        <v>1476</v>
      </c>
      <c r="B480" s="2"/>
      <c r="C480" s="12"/>
      <c r="D480" s="32">
        <f>'5. Felújítások'!C7</f>
        <v>6835783</v>
      </c>
      <c r="E480" s="32"/>
      <c r="F480" s="32">
        <f t="shared" si="8"/>
        <v>6835783</v>
      </c>
      <c r="G480" s="1"/>
      <c r="H480" s="1"/>
      <c r="I480" s="1"/>
    </row>
    <row r="481" spans="1:9" ht="15.75">
      <c r="A481" s="60" t="s">
        <v>1500</v>
      </c>
      <c r="B481" s="2"/>
      <c r="C481" s="12"/>
      <c r="D481" s="32"/>
      <c r="E481" s="32">
        <v>10740438</v>
      </c>
      <c r="F481" s="32">
        <f t="shared" si="8"/>
        <v>10740438</v>
      </c>
      <c r="G481" s="1"/>
      <c r="H481" s="1"/>
      <c r="I481" s="1"/>
    </row>
    <row r="482" spans="1:9" ht="15.75">
      <c r="A482" s="2" t="s">
        <v>124</v>
      </c>
      <c r="B482" s="2" t="s">
        <v>504</v>
      </c>
      <c r="C482" s="12" t="s">
        <v>125</v>
      </c>
      <c r="D482" s="32"/>
      <c r="E482" s="32"/>
      <c r="F482" s="32">
        <f t="shared" si="8"/>
        <v>0</v>
      </c>
      <c r="G482" s="1"/>
      <c r="H482" s="1"/>
      <c r="I482" s="1"/>
    </row>
    <row r="483" spans="1:9" ht="15.75">
      <c r="A483" s="2" t="s">
        <v>126</v>
      </c>
      <c r="B483" s="2" t="s">
        <v>505</v>
      </c>
      <c r="C483" s="12" t="s">
        <v>127</v>
      </c>
      <c r="D483" s="32">
        <f>D484</f>
        <v>856929</v>
      </c>
      <c r="E483" s="32">
        <f>E484</f>
        <v>145000</v>
      </c>
      <c r="F483" s="32">
        <f t="shared" si="8"/>
        <v>1001929</v>
      </c>
      <c r="G483" s="1"/>
      <c r="H483" s="1"/>
      <c r="I483" s="1"/>
    </row>
    <row r="484" spans="1:9" ht="15.75">
      <c r="A484" s="2" t="s">
        <v>1477</v>
      </c>
      <c r="B484" s="2"/>
      <c r="C484" s="12"/>
      <c r="D484" s="32">
        <v>856929</v>
      </c>
      <c r="E484" s="32">
        <v>145000</v>
      </c>
      <c r="F484" s="32">
        <f t="shared" si="8"/>
        <v>1001929</v>
      </c>
      <c r="G484" s="1"/>
      <c r="H484" s="1"/>
      <c r="I484" s="1"/>
    </row>
    <row r="485" spans="1:9" ht="15.75">
      <c r="A485" s="2" t="s">
        <v>128</v>
      </c>
      <c r="B485" s="2" t="s">
        <v>506</v>
      </c>
      <c r="C485" s="12" t="s">
        <v>129</v>
      </c>
      <c r="D485" s="32">
        <f>SUM(D486:D487)</f>
        <v>2077032.2400000002</v>
      </c>
      <c r="E485" s="32">
        <f>SUM(E486:E487)</f>
        <v>2885563</v>
      </c>
      <c r="F485" s="32">
        <f t="shared" si="8"/>
        <v>4962595.24</v>
      </c>
      <c r="G485" s="1"/>
      <c r="H485" s="1"/>
      <c r="I485" s="1"/>
    </row>
    <row r="486" spans="1:9" ht="15.75">
      <c r="A486" s="2" t="s">
        <v>1480</v>
      </c>
      <c r="B486" s="2"/>
      <c r="C486" s="12"/>
      <c r="D486" s="32">
        <f>D484*0.27</f>
        <v>231370.83000000002</v>
      </c>
      <c r="E486" s="32">
        <v>0</v>
      </c>
      <c r="F486" s="32">
        <f t="shared" si="8"/>
        <v>231370.83000000002</v>
      </c>
      <c r="G486" s="1"/>
      <c r="H486" s="1"/>
      <c r="I486" s="1"/>
    </row>
    <row r="487" spans="1:9" ht="15.75">
      <c r="A487" s="2" t="s">
        <v>1481</v>
      </c>
      <c r="B487" s="2"/>
      <c r="C487" s="12"/>
      <c r="D487" s="32">
        <f>D480*0.27</f>
        <v>1845661.4100000001</v>
      </c>
      <c r="E487" s="32">
        <v>2885563</v>
      </c>
      <c r="F487" s="32">
        <f t="shared" si="8"/>
        <v>4731224.41</v>
      </c>
      <c r="G487" s="1"/>
      <c r="H487" s="1"/>
      <c r="I487" s="1"/>
    </row>
    <row r="488" spans="1:9" ht="15.75">
      <c r="A488" s="11" t="s">
        <v>130</v>
      </c>
      <c r="B488" s="11" t="s">
        <v>507</v>
      </c>
      <c r="C488" s="21" t="s">
        <v>131</v>
      </c>
      <c r="D488" s="31">
        <f>SUM(D489:D496)</f>
        <v>0</v>
      </c>
      <c r="E488" s="31">
        <f>SUM(E489:E496)</f>
        <v>0</v>
      </c>
      <c r="F488" s="31">
        <f t="shared" si="8"/>
        <v>0</v>
      </c>
      <c r="G488" s="1"/>
      <c r="H488" s="1"/>
      <c r="I488" s="1"/>
    </row>
    <row r="489" spans="1:9" ht="15.75">
      <c r="A489" s="2" t="s">
        <v>132</v>
      </c>
      <c r="B489" s="2" t="s">
        <v>508</v>
      </c>
      <c r="C489" s="12" t="s">
        <v>133</v>
      </c>
      <c r="D489" s="32"/>
      <c r="E489" s="32"/>
      <c r="F489" s="32">
        <f t="shared" si="8"/>
        <v>0</v>
      </c>
      <c r="G489" s="1"/>
      <c r="H489" s="1"/>
      <c r="I489" s="1"/>
    </row>
    <row r="490" spans="1:9" ht="15.75">
      <c r="A490" s="2" t="s">
        <v>134</v>
      </c>
      <c r="B490" s="2" t="s">
        <v>509</v>
      </c>
      <c r="C490" s="12" t="s">
        <v>135</v>
      </c>
      <c r="D490" s="32"/>
      <c r="E490" s="32"/>
      <c r="F490" s="32">
        <f t="shared" si="8"/>
        <v>0</v>
      </c>
      <c r="G490" s="1"/>
      <c r="H490" s="1"/>
      <c r="I490" s="1"/>
    </row>
    <row r="491" spans="1:9" ht="15.75">
      <c r="A491" s="2" t="s">
        <v>136</v>
      </c>
      <c r="B491" s="2" t="s">
        <v>510</v>
      </c>
      <c r="C491" s="12" t="s">
        <v>137</v>
      </c>
      <c r="D491" s="32"/>
      <c r="E491" s="32"/>
      <c r="F491" s="32">
        <f t="shared" si="8"/>
        <v>0</v>
      </c>
      <c r="G491" s="1"/>
      <c r="H491" s="1"/>
      <c r="I491" s="1"/>
    </row>
    <row r="492" spans="1:9" ht="15.75">
      <c r="A492" s="2" t="s">
        <v>1426</v>
      </c>
      <c r="B492" s="2" t="s">
        <v>511</v>
      </c>
      <c r="C492" s="12" t="s">
        <v>138</v>
      </c>
      <c r="D492" s="32"/>
      <c r="E492" s="32"/>
      <c r="F492" s="32">
        <f t="shared" si="8"/>
        <v>0</v>
      </c>
      <c r="G492" s="1"/>
      <c r="H492" s="1"/>
      <c r="I492" s="1"/>
    </row>
    <row r="493" spans="1:9" ht="15.75">
      <c r="A493" s="2" t="s">
        <v>139</v>
      </c>
      <c r="B493" s="2" t="s">
        <v>512</v>
      </c>
      <c r="C493" s="12" t="s">
        <v>140</v>
      </c>
      <c r="D493" s="32"/>
      <c r="E493" s="32"/>
      <c r="F493" s="32">
        <f t="shared" si="8"/>
        <v>0</v>
      </c>
      <c r="G493" s="1"/>
      <c r="H493" s="1"/>
      <c r="I493" s="1"/>
    </row>
    <row r="494" spans="1:9" ht="15.75">
      <c r="A494" s="2" t="s">
        <v>141</v>
      </c>
      <c r="B494" s="2" t="s">
        <v>513</v>
      </c>
      <c r="C494" s="12" t="s">
        <v>142</v>
      </c>
      <c r="D494" s="32"/>
      <c r="E494" s="32"/>
      <c r="F494" s="32">
        <f t="shared" si="8"/>
        <v>0</v>
      </c>
      <c r="G494" s="1"/>
      <c r="H494" s="1"/>
      <c r="I494" s="1"/>
    </row>
    <row r="495" spans="1:9" ht="15.75">
      <c r="A495" s="2" t="s">
        <v>143</v>
      </c>
      <c r="B495" s="2" t="s">
        <v>514</v>
      </c>
      <c r="C495" s="12" t="s">
        <v>144</v>
      </c>
      <c r="D495" s="32"/>
      <c r="E495" s="32"/>
      <c r="F495" s="32">
        <f t="shared" si="8"/>
        <v>0</v>
      </c>
      <c r="G495" s="1"/>
      <c r="H495" s="1"/>
      <c r="I495" s="1"/>
    </row>
    <row r="496" spans="1:9" ht="15.75">
      <c r="A496" s="2" t="s">
        <v>821</v>
      </c>
      <c r="B496" s="2" t="s">
        <v>515</v>
      </c>
      <c r="C496" s="12" t="s">
        <v>145</v>
      </c>
      <c r="D496" s="32"/>
      <c r="E496" s="32"/>
      <c r="F496" s="32">
        <f t="shared" si="8"/>
        <v>0</v>
      </c>
      <c r="G496" s="1"/>
      <c r="H496" s="1"/>
      <c r="I496" s="1"/>
    </row>
    <row r="497" spans="1:20" ht="30" customHeight="1">
      <c r="A497" s="24" t="s">
        <v>1280</v>
      </c>
      <c r="B497" s="24" t="s">
        <v>516</v>
      </c>
      <c r="C497" s="25" t="s">
        <v>146</v>
      </c>
      <c r="D497" s="30">
        <f>SUM(D498,D515,D521)</f>
        <v>0</v>
      </c>
      <c r="E497" s="30">
        <f>SUM(E498,E515,E521)</f>
        <v>1203622</v>
      </c>
      <c r="F497" s="168">
        <f>D497+E497</f>
        <v>1203622</v>
      </c>
      <c r="G497" s="19"/>
      <c r="H497" s="19"/>
      <c r="I497" s="19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7"/>
    </row>
    <row r="498" spans="1:9" ht="15.75">
      <c r="A498" s="4" t="s">
        <v>147</v>
      </c>
      <c r="B498" s="2" t="s">
        <v>517</v>
      </c>
      <c r="C498" s="12" t="s">
        <v>148</v>
      </c>
      <c r="D498" s="32">
        <f>SUM(D499,D503,D508,D509,D510,D511,D512,D513,D514)</f>
        <v>0</v>
      </c>
      <c r="E498" s="32">
        <f>SUM(E499,E503,E508,E509,E510,E511,E512,E513,E514)</f>
        <v>1203622</v>
      </c>
      <c r="F498" s="32">
        <f t="shared" si="8"/>
        <v>1203622</v>
      </c>
      <c r="G498" s="1"/>
      <c r="H498" s="1"/>
      <c r="I498" s="1"/>
    </row>
    <row r="499" spans="1:9" ht="15.75">
      <c r="A499" s="13" t="s">
        <v>149</v>
      </c>
      <c r="B499" s="2" t="s">
        <v>518</v>
      </c>
      <c r="C499" s="12" t="s">
        <v>150</v>
      </c>
      <c r="D499" s="32">
        <f>SUM(D500:D502)</f>
        <v>0</v>
      </c>
      <c r="E499" s="32">
        <f>SUM(E500:E502)</f>
        <v>0</v>
      </c>
      <c r="F499" s="32">
        <f t="shared" si="8"/>
        <v>0</v>
      </c>
      <c r="G499" s="1"/>
      <c r="H499" s="1"/>
      <c r="I499" s="1"/>
    </row>
    <row r="500" spans="1:9" ht="15.75">
      <c r="A500" s="14" t="s">
        <v>151</v>
      </c>
      <c r="B500" s="2" t="s">
        <v>519</v>
      </c>
      <c r="C500" s="12" t="s">
        <v>152</v>
      </c>
      <c r="D500" s="32"/>
      <c r="E500" s="32"/>
      <c r="F500" s="32">
        <f t="shared" si="8"/>
        <v>0</v>
      </c>
      <c r="G500" s="1"/>
      <c r="H500" s="1"/>
      <c r="I500" s="1"/>
    </row>
    <row r="501" spans="1:9" ht="15.75">
      <c r="A501" s="14" t="s">
        <v>153</v>
      </c>
      <c r="B501" s="2" t="s">
        <v>520</v>
      </c>
      <c r="C501" s="12" t="s">
        <v>154</v>
      </c>
      <c r="D501" s="32"/>
      <c r="E501" s="32"/>
      <c r="F501" s="32">
        <f t="shared" si="8"/>
        <v>0</v>
      </c>
      <c r="G501" s="1"/>
      <c r="H501" s="1"/>
      <c r="I501" s="1"/>
    </row>
    <row r="502" spans="1:9" ht="15.75">
      <c r="A502" s="14" t="s">
        <v>155</v>
      </c>
      <c r="B502" s="2" t="s">
        <v>521</v>
      </c>
      <c r="C502" s="12" t="s">
        <v>156</v>
      </c>
      <c r="D502" s="32"/>
      <c r="E502" s="32"/>
      <c r="F502" s="32">
        <f t="shared" si="8"/>
        <v>0</v>
      </c>
      <c r="G502" s="1"/>
      <c r="H502" s="1"/>
      <c r="I502" s="1"/>
    </row>
    <row r="503" spans="1:9" ht="15.75">
      <c r="A503" s="13" t="s">
        <v>157</v>
      </c>
      <c r="B503" s="2" t="s">
        <v>522</v>
      </c>
      <c r="C503" s="12" t="s">
        <v>158</v>
      </c>
      <c r="D503" s="32">
        <f>SUM(D504:D507)</f>
        <v>0</v>
      </c>
      <c r="E503" s="32">
        <f>SUM(E504:E507)</f>
        <v>0</v>
      </c>
      <c r="F503" s="32">
        <f t="shared" si="8"/>
        <v>0</v>
      </c>
      <c r="G503" s="1"/>
      <c r="H503" s="1"/>
      <c r="I503" s="1"/>
    </row>
    <row r="504" spans="1:9" ht="15.75">
      <c r="A504" s="14" t="s">
        <v>159</v>
      </c>
      <c r="B504" s="2" t="s">
        <v>523</v>
      </c>
      <c r="C504" s="12" t="s">
        <v>160</v>
      </c>
      <c r="D504" s="32"/>
      <c r="E504" s="32"/>
      <c r="F504" s="32">
        <f t="shared" si="8"/>
        <v>0</v>
      </c>
      <c r="G504" s="1"/>
      <c r="H504" s="1"/>
      <c r="I504" s="1"/>
    </row>
    <row r="505" spans="1:9" ht="15.75">
      <c r="A505" s="14" t="s">
        <v>161</v>
      </c>
      <c r="B505" s="2" t="s">
        <v>524</v>
      </c>
      <c r="C505" s="12" t="s">
        <v>162</v>
      </c>
      <c r="D505" s="32"/>
      <c r="E505" s="32"/>
      <c r="F505" s="32">
        <f t="shared" si="8"/>
        <v>0</v>
      </c>
      <c r="G505" s="1"/>
      <c r="H505" s="1"/>
      <c r="I505" s="1"/>
    </row>
    <row r="506" spans="1:9" ht="15.75">
      <c r="A506" s="14" t="s">
        <v>163</v>
      </c>
      <c r="B506" s="2" t="s">
        <v>525</v>
      </c>
      <c r="C506" s="12" t="s">
        <v>164</v>
      </c>
      <c r="D506" s="32"/>
      <c r="E506" s="32"/>
      <c r="F506" s="32">
        <f t="shared" si="8"/>
        <v>0</v>
      </c>
      <c r="G506" s="1"/>
      <c r="H506" s="1"/>
      <c r="I506" s="1"/>
    </row>
    <row r="507" spans="1:9" ht="15.75">
      <c r="A507" s="14" t="s">
        <v>165</v>
      </c>
      <c r="B507" s="2" t="s">
        <v>526</v>
      </c>
      <c r="C507" s="12" t="s">
        <v>166</v>
      </c>
      <c r="D507" s="32"/>
      <c r="E507" s="32"/>
      <c r="F507" s="32">
        <f t="shared" si="8"/>
        <v>0</v>
      </c>
      <c r="G507" s="1"/>
      <c r="H507" s="1"/>
      <c r="I507" s="1"/>
    </row>
    <row r="508" spans="1:9" ht="15.75">
      <c r="A508" s="13" t="s">
        <v>167</v>
      </c>
      <c r="B508" s="2" t="s">
        <v>527</v>
      </c>
      <c r="C508" s="12" t="s">
        <v>168</v>
      </c>
      <c r="D508" s="32"/>
      <c r="E508" s="32"/>
      <c r="F508" s="32">
        <f t="shared" si="8"/>
        <v>0</v>
      </c>
      <c r="G508" s="1"/>
      <c r="H508" s="1"/>
      <c r="I508" s="1"/>
    </row>
    <row r="509" spans="1:9" ht="15.75">
      <c r="A509" s="13" t="s">
        <v>169</v>
      </c>
      <c r="B509" s="2" t="s">
        <v>528</v>
      </c>
      <c r="C509" s="12" t="s">
        <v>170</v>
      </c>
      <c r="D509" s="32"/>
      <c r="E509" s="32">
        <v>1203622</v>
      </c>
      <c r="F509" s="32">
        <f t="shared" si="8"/>
        <v>1203622</v>
      </c>
      <c r="G509" s="1"/>
      <c r="H509" s="1"/>
      <c r="I509" s="1"/>
    </row>
    <row r="510" spans="1:9" ht="15.75">
      <c r="A510" s="13" t="s">
        <v>171</v>
      </c>
      <c r="B510" s="2" t="s">
        <v>529</v>
      </c>
      <c r="C510" s="12" t="s">
        <v>172</v>
      </c>
      <c r="D510" s="32"/>
      <c r="E510" s="32"/>
      <c r="F510" s="32">
        <f t="shared" si="8"/>
        <v>0</v>
      </c>
      <c r="G510" s="1"/>
      <c r="H510" s="1"/>
      <c r="I510" s="1"/>
    </row>
    <row r="511" spans="1:9" ht="15.75">
      <c r="A511" s="13" t="s">
        <v>1427</v>
      </c>
      <c r="B511" s="2" t="s">
        <v>530</v>
      </c>
      <c r="C511" s="12" t="s">
        <v>173</v>
      </c>
      <c r="D511" s="32"/>
      <c r="E511" s="32"/>
      <c r="F511" s="32">
        <f t="shared" si="8"/>
        <v>0</v>
      </c>
      <c r="G511" s="1"/>
      <c r="H511" s="1"/>
      <c r="I511" s="1"/>
    </row>
    <row r="512" spans="1:9" ht="15.75">
      <c r="A512" s="13" t="s">
        <v>174</v>
      </c>
      <c r="B512" s="2" t="s">
        <v>531</v>
      </c>
      <c r="C512" s="12" t="s">
        <v>175</v>
      </c>
      <c r="D512" s="32"/>
      <c r="E512" s="32"/>
      <c r="F512" s="32">
        <f t="shared" si="8"/>
        <v>0</v>
      </c>
      <c r="G512" s="1"/>
      <c r="H512" s="1"/>
      <c r="I512" s="1"/>
    </row>
    <row r="513" spans="1:9" ht="15.75">
      <c r="A513" s="13" t="s">
        <v>176</v>
      </c>
      <c r="B513" s="2" t="s">
        <v>532</v>
      </c>
      <c r="C513" s="12" t="s">
        <v>177</v>
      </c>
      <c r="D513" s="32"/>
      <c r="E513" s="32"/>
      <c r="F513" s="32">
        <f t="shared" si="8"/>
        <v>0</v>
      </c>
      <c r="G513" s="1"/>
      <c r="H513" s="1"/>
      <c r="I513" s="1"/>
    </row>
    <row r="514" spans="1:9" ht="15.75">
      <c r="A514" s="13" t="s">
        <v>1428</v>
      </c>
      <c r="B514" s="2" t="s">
        <v>1429</v>
      </c>
      <c r="C514" s="12"/>
      <c r="D514" s="32"/>
      <c r="E514" s="32"/>
      <c r="F514" s="32">
        <f t="shared" si="8"/>
        <v>0</v>
      </c>
      <c r="G514" s="1"/>
      <c r="H514" s="1"/>
      <c r="I514" s="1"/>
    </row>
    <row r="515" spans="1:9" ht="15.75">
      <c r="A515" s="2" t="s">
        <v>178</v>
      </c>
      <c r="B515" s="2" t="s">
        <v>533</v>
      </c>
      <c r="C515" s="12" t="s">
        <v>179</v>
      </c>
      <c r="D515" s="32">
        <f>SUM(D516:D520)</f>
        <v>0</v>
      </c>
      <c r="E515" s="32">
        <f>SUM(E516:E520)</f>
        <v>0</v>
      </c>
      <c r="F515" s="32">
        <f t="shared" si="8"/>
        <v>0</v>
      </c>
      <c r="G515" s="1"/>
      <c r="H515" s="1"/>
      <c r="I515" s="1"/>
    </row>
    <row r="516" spans="1:9" ht="15.75">
      <c r="A516" s="13" t="s">
        <v>180</v>
      </c>
      <c r="B516" s="2" t="s">
        <v>534</v>
      </c>
      <c r="C516" s="12" t="s">
        <v>181</v>
      </c>
      <c r="D516" s="32"/>
      <c r="E516" s="32"/>
      <c r="F516" s="32">
        <f t="shared" si="8"/>
        <v>0</v>
      </c>
      <c r="G516" s="1"/>
      <c r="H516" s="1"/>
      <c r="I516" s="1"/>
    </row>
    <row r="517" spans="1:9" ht="15.75">
      <c r="A517" s="13" t="s">
        <v>182</v>
      </c>
      <c r="B517" s="2" t="s">
        <v>535</v>
      </c>
      <c r="C517" s="12" t="s">
        <v>183</v>
      </c>
      <c r="D517" s="32"/>
      <c r="E517" s="32"/>
      <c r="F517" s="32">
        <f t="shared" si="8"/>
        <v>0</v>
      </c>
      <c r="G517" s="1"/>
      <c r="H517" s="1"/>
      <c r="I517" s="1"/>
    </row>
    <row r="518" spans="1:9" ht="15.75">
      <c r="A518" s="13" t="s">
        <v>184</v>
      </c>
      <c r="B518" s="2" t="s">
        <v>536</v>
      </c>
      <c r="C518" s="12" t="s">
        <v>185</v>
      </c>
      <c r="D518" s="32"/>
      <c r="E518" s="32"/>
      <c r="F518" s="32">
        <f t="shared" si="8"/>
        <v>0</v>
      </c>
      <c r="G518" s="1"/>
      <c r="H518" s="1"/>
      <c r="I518" s="1"/>
    </row>
    <row r="519" spans="1:9" ht="15.75">
      <c r="A519" s="13" t="s">
        <v>1430</v>
      </c>
      <c r="B519" s="2" t="s">
        <v>537</v>
      </c>
      <c r="C519" s="12" t="s">
        <v>186</v>
      </c>
      <c r="D519" s="32"/>
      <c r="E519" s="32"/>
      <c r="F519" s="32">
        <f t="shared" si="8"/>
        <v>0</v>
      </c>
      <c r="G519" s="1"/>
      <c r="H519" s="1"/>
      <c r="I519" s="1"/>
    </row>
    <row r="520" spans="1:9" ht="15.75">
      <c r="A520" s="13" t="s">
        <v>1431</v>
      </c>
      <c r="B520" s="2" t="s">
        <v>1432</v>
      </c>
      <c r="C520" s="12"/>
      <c r="D520" s="32"/>
      <c r="E520" s="32"/>
      <c r="F520" s="32">
        <f t="shared" si="8"/>
        <v>0</v>
      </c>
      <c r="G520" s="1"/>
      <c r="H520" s="1"/>
      <c r="I520" s="1"/>
    </row>
    <row r="521" spans="1:9" ht="15.75">
      <c r="A521" s="2" t="s">
        <v>187</v>
      </c>
      <c r="B521" s="2" t="s">
        <v>538</v>
      </c>
      <c r="C521" s="12" t="s">
        <v>188</v>
      </c>
      <c r="D521" s="32"/>
      <c r="E521" s="32"/>
      <c r="F521" s="32">
        <f t="shared" si="8"/>
        <v>0</v>
      </c>
      <c r="G521" s="1"/>
      <c r="H521" s="1"/>
      <c r="I521" s="1"/>
    </row>
    <row r="522" spans="1:19" ht="30" customHeight="1">
      <c r="A522" s="9" t="s">
        <v>1281</v>
      </c>
      <c r="B522" s="9"/>
      <c r="C522" s="9"/>
      <c r="D522" s="30">
        <f>SUM(D497,D227)</f>
        <v>104905540.91999999</v>
      </c>
      <c r="E522" s="30">
        <f>SUM(E497,E227)</f>
        <v>45343790</v>
      </c>
      <c r="F522" s="168">
        <f>F497+F227</f>
        <v>150249330.92</v>
      </c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</row>
    <row r="523" spans="1:9" ht="15.75">
      <c r="A523" s="1"/>
      <c r="B523" s="1"/>
      <c r="C523" s="1"/>
      <c r="D523" s="33"/>
      <c r="E523" s="33"/>
      <c r="F523" s="33"/>
      <c r="G523" s="1"/>
      <c r="H523" s="1"/>
      <c r="I523" s="1"/>
    </row>
    <row r="524" spans="1:9" ht="15.75">
      <c r="A524" s="1"/>
      <c r="B524" s="1"/>
      <c r="C524" s="1"/>
      <c r="D524" s="33"/>
      <c r="E524" s="33"/>
      <c r="F524" s="33"/>
      <c r="G524" s="1"/>
      <c r="H524" s="1"/>
      <c r="I524" s="1"/>
    </row>
    <row r="525" spans="1:9" ht="15.75">
      <c r="A525" s="1"/>
      <c r="B525" s="1"/>
      <c r="C525" s="1"/>
      <c r="D525" s="33"/>
      <c r="E525" s="33"/>
      <c r="F525" s="33"/>
      <c r="G525" s="1"/>
      <c r="H525" s="1"/>
      <c r="I525" s="1"/>
    </row>
    <row r="526" spans="1:9" ht="15.75">
      <c r="A526" s="1"/>
      <c r="B526" s="1"/>
      <c r="C526" s="1"/>
      <c r="D526" s="33"/>
      <c r="E526" s="33"/>
      <c r="F526" s="33"/>
      <c r="G526" s="1"/>
      <c r="H526" s="1"/>
      <c r="I526" s="1"/>
    </row>
    <row r="527" spans="1:9" ht="15.75">
      <c r="A527" s="1"/>
      <c r="B527" s="1"/>
      <c r="C527" s="1"/>
      <c r="D527" s="33"/>
      <c r="E527" s="33"/>
      <c r="F527" s="33"/>
      <c r="G527" s="1"/>
      <c r="H527" s="1"/>
      <c r="I527" s="1"/>
    </row>
    <row r="528" spans="1:9" ht="15.75">
      <c r="A528" s="1"/>
      <c r="B528" s="1"/>
      <c r="C528" s="1"/>
      <c r="D528" s="33"/>
      <c r="E528" s="33"/>
      <c r="F528" s="33"/>
      <c r="G528" s="1"/>
      <c r="H528" s="1"/>
      <c r="I528" s="1"/>
    </row>
    <row r="529" spans="1:9" ht="15.75">
      <c r="A529" s="1"/>
      <c r="B529" s="1"/>
      <c r="C529" s="1"/>
      <c r="D529" s="33"/>
      <c r="E529" s="33"/>
      <c r="F529" s="33"/>
      <c r="G529" s="1"/>
      <c r="H529" s="1"/>
      <c r="I529" s="1"/>
    </row>
    <row r="530" spans="1:9" ht="15.75">
      <c r="A530" s="1"/>
      <c r="B530" s="1"/>
      <c r="C530" s="1"/>
      <c r="D530" s="33"/>
      <c r="E530" s="33"/>
      <c r="F530" s="33"/>
      <c r="G530" s="1"/>
      <c r="H530" s="1"/>
      <c r="I530" s="1"/>
    </row>
    <row r="531" spans="1:9" ht="15.75">
      <c r="A531" s="1"/>
      <c r="B531" s="1"/>
      <c r="C531" s="1"/>
      <c r="D531" s="33"/>
      <c r="E531" s="33"/>
      <c r="F531" s="33"/>
      <c r="G531" s="1"/>
      <c r="H531" s="1"/>
      <c r="I531" s="1"/>
    </row>
    <row r="532" spans="1:9" ht="15.75">
      <c r="A532" s="1"/>
      <c r="B532" s="1"/>
      <c r="C532" s="1"/>
      <c r="D532" s="33"/>
      <c r="E532" s="33"/>
      <c r="F532" s="33"/>
      <c r="G532" s="1"/>
      <c r="H532" s="1"/>
      <c r="I532" s="1"/>
    </row>
    <row r="533" spans="1:9" ht="15.75">
      <c r="A533" s="1"/>
      <c r="B533" s="1"/>
      <c r="C533" s="1"/>
      <c r="D533" s="33"/>
      <c r="E533" s="33"/>
      <c r="F533" s="33"/>
      <c r="G533" s="1"/>
      <c r="H533" s="1"/>
      <c r="I533" s="1"/>
    </row>
    <row r="534" spans="1:9" ht="15.75">
      <c r="A534" s="1"/>
      <c r="B534" s="1"/>
      <c r="C534" s="1"/>
      <c r="D534" s="33"/>
      <c r="E534" s="33"/>
      <c r="F534" s="33"/>
      <c r="G534" s="1"/>
      <c r="H534" s="1"/>
      <c r="I534" s="1"/>
    </row>
    <row r="535" spans="1:9" ht="15.75">
      <c r="A535" s="1"/>
      <c r="B535" s="1"/>
      <c r="C535" s="1"/>
      <c r="D535" s="33"/>
      <c r="E535" s="33"/>
      <c r="F535" s="33"/>
      <c r="G535" s="1"/>
      <c r="H535" s="1"/>
      <c r="I535" s="1"/>
    </row>
    <row r="536" spans="1:9" ht="15.75">
      <c r="A536" s="1"/>
      <c r="B536" s="1"/>
      <c r="C536" s="1"/>
      <c r="D536" s="33"/>
      <c r="E536" s="33"/>
      <c r="F536" s="33"/>
      <c r="G536" s="1"/>
      <c r="H536" s="1"/>
      <c r="I536" s="1"/>
    </row>
    <row r="537" spans="1:9" ht="15.75">
      <c r="A537" s="1"/>
      <c r="B537" s="1"/>
      <c r="C537" s="1"/>
      <c r="D537" s="33"/>
      <c r="E537" s="33"/>
      <c r="F537" s="33"/>
      <c r="G537" s="1"/>
      <c r="H537" s="1"/>
      <c r="I537" s="1"/>
    </row>
    <row r="538" spans="1:9" ht="15.75">
      <c r="A538" s="1"/>
      <c r="B538" s="1"/>
      <c r="C538" s="1"/>
      <c r="D538" s="33"/>
      <c r="E538" s="33"/>
      <c r="F538" s="33"/>
      <c r="G538" s="1"/>
      <c r="H538" s="1"/>
      <c r="I538" s="1"/>
    </row>
    <row r="539" spans="1:9" ht="15.75">
      <c r="A539" s="1"/>
      <c r="B539" s="1"/>
      <c r="C539" s="1"/>
      <c r="D539" s="33"/>
      <c r="E539" s="33"/>
      <c r="F539" s="33"/>
      <c r="G539" s="1"/>
      <c r="H539" s="1"/>
      <c r="I539" s="1"/>
    </row>
    <row r="540" spans="1:9" ht="15.75">
      <c r="A540" s="1"/>
      <c r="B540" s="1"/>
      <c r="C540" s="1"/>
      <c r="D540" s="33"/>
      <c r="E540" s="33"/>
      <c r="F540" s="33"/>
      <c r="G540" s="1"/>
      <c r="H540" s="1"/>
      <c r="I540" s="1"/>
    </row>
    <row r="541" spans="1:9" ht="15.75">
      <c r="A541" s="1"/>
      <c r="B541" s="1"/>
      <c r="C541" s="1"/>
      <c r="D541" s="33"/>
      <c r="E541" s="33"/>
      <c r="F541" s="33"/>
      <c r="G541" s="1"/>
      <c r="H541" s="1"/>
      <c r="I541" s="1"/>
    </row>
    <row r="542" spans="1:9" ht="15.75">
      <c r="A542" s="1"/>
      <c r="B542" s="1"/>
      <c r="C542" s="1"/>
      <c r="D542" s="33"/>
      <c r="E542" s="33"/>
      <c r="F542" s="33"/>
      <c r="G542" s="1"/>
      <c r="H542" s="1"/>
      <c r="I542" s="1"/>
    </row>
    <row r="543" spans="1:9" ht="15.75">
      <c r="A543" s="1"/>
      <c r="B543" s="1"/>
      <c r="C543" s="1"/>
      <c r="D543" s="33"/>
      <c r="E543" s="33"/>
      <c r="F543" s="33"/>
      <c r="G543" s="1"/>
      <c r="H543" s="1"/>
      <c r="I543" s="1"/>
    </row>
    <row r="544" spans="1:9" ht="15.75">
      <c r="A544" s="1"/>
      <c r="B544" s="1"/>
      <c r="C544" s="1"/>
      <c r="D544" s="33"/>
      <c r="E544" s="33"/>
      <c r="F544" s="33"/>
      <c r="G544" s="1"/>
      <c r="H544" s="1"/>
      <c r="I544" s="1"/>
    </row>
    <row r="545" spans="1:9" ht="15.75">
      <c r="A545" s="1"/>
      <c r="B545" s="1"/>
      <c r="C545" s="1"/>
      <c r="D545" s="33"/>
      <c r="E545" s="33"/>
      <c r="F545" s="33"/>
      <c r="G545" s="1"/>
      <c r="H545" s="1"/>
      <c r="I545" s="1"/>
    </row>
    <row r="546" spans="1:9" ht="15.75">
      <c r="A546" s="1"/>
      <c r="B546" s="1"/>
      <c r="C546" s="1"/>
      <c r="D546" s="33"/>
      <c r="E546" s="33"/>
      <c r="F546" s="33"/>
      <c r="G546" s="1"/>
      <c r="H546" s="1"/>
      <c r="I546" s="1"/>
    </row>
    <row r="547" spans="1:9" ht="15.75">
      <c r="A547" s="1"/>
      <c r="B547" s="1"/>
      <c r="C547" s="1"/>
      <c r="D547" s="33"/>
      <c r="E547" s="33"/>
      <c r="F547" s="33"/>
      <c r="G547" s="1"/>
      <c r="H547" s="1"/>
      <c r="I547" s="1"/>
    </row>
    <row r="548" spans="1:9" ht="15.75">
      <c r="A548" s="1"/>
      <c r="B548" s="1"/>
      <c r="C548" s="1"/>
      <c r="D548" s="33"/>
      <c r="E548" s="33"/>
      <c r="F548" s="33"/>
      <c r="G548" s="1"/>
      <c r="H548" s="1"/>
      <c r="I548" s="1"/>
    </row>
    <row r="549" spans="1:9" ht="15.75">
      <c r="A549" s="1"/>
      <c r="B549" s="1"/>
      <c r="C549" s="1"/>
      <c r="D549" s="33"/>
      <c r="E549" s="33"/>
      <c r="F549" s="33"/>
      <c r="G549" s="1"/>
      <c r="H549" s="1"/>
      <c r="I549" s="1"/>
    </row>
    <row r="550" spans="1:9" ht="15.75">
      <c r="A550" s="1"/>
      <c r="B550" s="1"/>
      <c r="C550" s="1"/>
      <c r="D550" s="33"/>
      <c r="E550" s="33"/>
      <c r="F550" s="33"/>
      <c r="G550" s="1"/>
      <c r="H550" s="1"/>
      <c r="I550" s="1"/>
    </row>
    <row r="551" spans="1:9" ht="15.75">
      <c r="A551" s="1"/>
      <c r="B551" s="1"/>
      <c r="C551" s="1"/>
      <c r="D551" s="33"/>
      <c r="E551" s="33"/>
      <c r="F551" s="33"/>
      <c r="G551" s="1"/>
      <c r="H551" s="1"/>
      <c r="I551" s="1"/>
    </row>
    <row r="552" spans="1:9" ht="15.75">
      <c r="A552" s="1"/>
      <c r="B552" s="1"/>
      <c r="C552" s="1"/>
      <c r="D552" s="33"/>
      <c r="E552" s="33"/>
      <c r="F552" s="33"/>
      <c r="G552" s="1"/>
      <c r="H552" s="1"/>
      <c r="I552" s="1"/>
    </row>
    <row r="553" spans="1:9" ht="15">
      <c r="A553" s="1"/>
      <c r="B553" s="1"/>
      <c r="C553" s="1"/>
      <c r="D553" s="34"/>
      <c r="E553" s="34"/>
      <c r="F553" s="34"/>
      <c r="G553" s="1"/>
      <c r="H553" s="1"/>
      <c r="I553" s="1"/>
    </row>
    <row r="554" spans="1:9" ht="15">
      <c r="A554" s="1"/>
      <c r="B554" s="1"/>
      <c r="C554" s="1"/>
      <c r="D554" s="34"/>
      <c r="E554" s="34"/>
      <c r="F554" s="34"/>
      <c r="G554" s="1"/>
      <c r="H554" s="1"/>
      <c r="I554" s="1"/>
    </row>
    <row r="555" spans="1:9" ht="15">
      <c r="A555" s="1"/>
      <c r="B555" s="1"/>
      <c r="C555" s="1"/>
      <c r="D555" s="34"/>
      <c r="E555" s="34"/>
      <c r="F555" s="34"/>
      <c r="G555" s="1"/>
      <c r="H555" s="1"/>
      <c r="I555" s="1"/>
    </row>
    <row r="556" spans="1:9" ht="15">
      <c r="A556" s="1"/>
      <c r="B556" s="1"/>
      <c r="C556" s="1"/>
      <c r="D556" s="34"/>
      <c r="E556" s="34"/>
      <c r="F556" s="34"/>
      <c r="G556" s="1"/>
      <c r="H556" s="1"/>
      <c r="I556" s="1"/>
    </row>
    <row r="557" spans="1:9" ht="15">
      <c r="A557" s="1"/>
      <c r="B557" s="1"/>
      <c r="C557" s="1"/>
      <c r="D557" s="34"/>
      <c r="E557" s="34"/>
      <c r="F557" s="34"/>
      <c r="G557" s="1"/>
      <c r="H557" s="1"/>
      <c r="I557" s="1"/>
    </row>
    <row r="558" spans="1:9" ht="15">
      <c r="A558" s="1"/>
      <c r="B558" s="1"/>
      <c r="C558" s="1"/>
      <c r="D558" s="34"/>
      <c r="E558" s="34"/>
      <c r="F558" s="34"/>
      <c r="G558" s="1"/>
      <c r="H558" s="1"/>
      <c r="I558" s="1"/>
    </row>
    <row r="559" spans="1:9" ht="15">
      <c r="A559" s="1"/>
      <c r="B559" s="1"/>
      <c r="C559" s="1"/>
      <c r="D559" s="34"/>
      <c r="E559" s="34"/>
      <c r="F559" s="34"/>
      <c r="G559" s="1"/>
      <c r="H559" s="1"/>
      <c r="I559" s="1"/>
    </row>
    <row r="560" spans="1:9" ht="15">
      <c r="A560" s="1"/>
      <c r="B560" s="1"/>
      <c r="C560" s="1"/>
      <c r="D560" s="34"/>
      <c r="E560" s="34"/>
      <c r="F560" s="34"/>
      <c r="G560" s="1"/>
      <c r="H560" s="1"/>
      <c r="I560" s="1"/>
    </row>
    <row r="561" spans="1:9" ht="15">
      <c r="A561" s="1"/>
      <c r="B561" s="1"/>
      <c r="C561" s="1"/>
      <c r="D561" s="34"/>
      <c r="E561" s="34"/>
      <c r="F561" s="34"/>
      <c r="G561" s="1"/>
      <c r="H561" s="1"/>
      <c r="I561" s="1"/>
    </row>
    <row r="562" spans="1:9" ht="15">
      <c r="A562" s="1"/>
      <c r="B562" s="1"/>
      <c r="C562" s="1"/>
      <c r="D562" s="34"/>
      <c r="E562" s="34"/>
      <c r="F562" s="34"/>
      <c r="G562" s="1"/>
      <c r="H562" s="1"/>
      <c r="I562" s="1"/>
    </row>
    <row r="563" spans="1:9" ht="15">
      <c r="A563" s="1"/>
      <c r="B563" s="1"/>
      <c r="C563" s="1"/>
      <c r="D563" s="34"/>
      <c r="E563" s="34"/>
      <c r="F563" s="34"/>
      <c r="G563" s="1"/>
      <c r="H563" s="1"/>
      <c r="I563" s="1"/>
    </row>
    <row r="564" spans="1:9" ht="15">
      <c r="A564" s="1"/>
      <c r="B564" s="1"/>
      <c r="C564" s="1"/>
      <c r="D564" s="34"/>
      <c r="E564" s="34"/>
      <c r="F564" s="34"/>
      <c r="G564" s="1"/>
      <c r="H564" s="1"/>
      <c r="I564" s="1"/>
    </row>
    <row r="565" spans="1:9" ht="15">
      <c r="A565" s="1"/>
      <c r="B565" s="1"/>
      <c r="C565" s="1"/>
      <c r="D565" s="34"/>
      <c r="E565" s="34"/>
      <c r="F565" s="34"/>
      <c r="G565" s="1"/>
      <c r="H565" s="1"/>
      <c r="I565" s="1"/>
    </row>
    <row r="566" spans="1:9" ht="15">
      <c r="A566" s="1"/>
      <c r="B566" s="1"/>
      <c r="C566" s="1"/>
      <c r="D566" s="34"/>
      <c r="E566" s="34"/>
      <c r="F566" s="34"/>
      <c r="G566" s="1"/>
      <c r="H566" s="1"/>
      <c r="I566" s="1"/>
    </row>
    <row r="567" spans="1:9" ht="15">
      <c r="A567" s="1"/>
      <c r="B567" s="1"/>
      <c r="C567" s="1"/>
      <c r="D567" s="34"/>
      <c r="E567" s="34"/>
      <c r="F567" s="34"/>
      <c r="G567" s="1"/>
      <c r="H567" s="1"/>
      <c r="I567" s="1"/>
    </row>
    <row r="568" spans="1:9" ht="15">
      <c r="A568" s="1"/>
      <c r="B568" s="1"/>
      <c r="C568" s="1"/>
      <c r="D568" s="34"/>
      <c r="E568" s="34"/>
      <c r="F568" s="34"/>
      <c r="G568" s="1"/>
      <c r="H568" s="1"/>
      <c r="I568" s="1"/>
    </row>
    <row r="569" spans="1:9" ht="15">
      <c r="A569" s="1"/>
      <c r="B569" s="1"/>
      <c r="C569" s="1"/>
      <c r="D569" s="34"/>
      <c r="E569" s="34"/>
      <c r="F569" s="34"/>
      <c r="G569" s="1"/>
      <c r="H569" s="1"/>
      <c r="I569" s="1"/>
    </row>
    <row r="570" spans="1:9" ht="15">
      <c r="A570" s="1"/>
      <c r="B570" s="1"/>
      <c r="C570" s="1"/>
      <c r="D570" s="34"/>
      <c r="E570" s="34"/>
      <c r="F570" s="34"/>
      <c r="G570" s="1"/>
      <c r="H570" s="1"/>
      <c r="I570" s="1"/>
    </row>
    <row r="571" spans="1:9" ht="15">
      <c r="A571" s="1"/>
      <c r="B571" s="1"/>
      <c r="C571" s="1"/>
      <c r="D571" s="34"/>
      <c r="E571" s="34"/>
      <c r="F571" s="34"/>
      <c r="G571" s="1"/>
      <c r="H571" s="1"/>
      <c r="I571" s="1"/>
    </row>
    <row r="572" spans="1:9" ht="15">
      <c r="A572" s="1"/>
      <c r="B572" s="1"/>
      <c r="C572" s="1"/>
      <c r="D572" s="34"/>
      <c r="E572" s="34"/>
      <c r="F572" s="34"/>
      <c r="G572" s="1"/>
      <c r="H572" s="1"/>
      <c r="I572" s="1"/>
    </row>
    <row r="573" spans="1:9" ht="15">
      <c r="A573" s="1"/>
      <c r="B573" s="1"/>
      <c r="C573" s="1"/>
      <c r="D573" s="34"/>
      <c r="E573" s="34"/>
      <c r="F573" s="34"/>
      <c r="G573" s="1"/>
      <c r="H573" s="1"/>
      <c r="I573" s="1"/>
    </row>
    <row r="574" spans="1:9" ht="15">
      <c r="A574" s="1"/>
      <c r="B574" s="1"/>
      <c r="C574" s="1"/>
      <c r="D574" s="34"/>
      <c r="E574" s="34"/>
      <c r="F574" s="34"/>
      <c r="G574" s="1"/>
      <c r="H574" s="1"/>
      <c r="I574" s="1"/>
    </row>
    <row r="575" spans="1:9" ht="15">
      <c r="A575" s="1"/>
      <c r="B575" s="1"/>
      <c r="C575" s="1"/>
      <c r="D575" s="34"/>
      <c r="E575" s="34"/>
      <c r="F575" s="34"/>
      <c r="G575" s="1"/>
      <c r="H575" s="1"/>
      <c r="I575" s="1"/>
    </row>
    <row r="576" spans="1:9" ht="15">
      <c r="A576" s="1"/>
      <c r="B576" s="1"/>
      <c r="C576" s="1"/>
      <c r="D576" s="34"/>
      <c r="E576" s="34"/>
      <c r="F576" s="34"/>
      <c r="G576" s="1"/>
      <c r="H576" s="1"/>
      <c r="I576" s="1"/>
    </row>
    <row r="577" spans="1:9" ht="15">
      <c r="A577" s="1"/>
      <c r="B577" s="1"/>
      <c r="C577" s="1"/>
      <c r="D577" s="34"/>
      <c r="E577" s="34"/>
      <c r="F577" s="34"/>
      <c r="G577" s="1"/>
      <c r="H577" s="1"/>
      <c r="I577" s="1"/>
    </row>
    <row r="578" spans="1:9" ht="15">
      <c r="A578" s="1"/>
      <c r="B578" s="1"/>
      <c r="C578" s="1"/>
      <c r="D578" s="34"/>
      <c r="E578" s="34"/>
      <c r="F578" s="34"/>
      <c r="G578" s="1"/>
      <c r="H578" s="1"/>
      <c r="I578" s="1"/>
    </row>
    <row r="579" spans="1:9" ht="15">
      <c r="A579" s="1"/>
      <c r="B579" s="1"/>
      <c r="C579" s="1"/>
      <c r="D579" s="34"/>
      <c r="E579" s="34"/>
      <c r="F579" s="34"/>
      <c r="G579" s="1"/>
      <c r="H579" s="1"/>
      <c r="I579" s="1"/>
    </row>
    <row r="580" spans="1:9" ht="15">
      <c r="A580" s="1"/>
      <c r="B580" s="1"/>
      <c r="C580" s="1"/>
      <c r="D580" s="34"/>
      <c r="E580" s="34"/>
      <c r="F580" s="34"/>
      <c r="G580" s="1"/>
      <c r="H580" s="1"/>
      <c r="I580" s="1"/>
    </row>
    <row r="581" spans="1:9" ht="15">
      <c r="A581" s="1"/>
      <c r="B581" s="1"/>
      <c r="C581" s="1"/>
      <c r="D581" s="34"/>
      <c r="E581" s="34"/>
      <c r="F581" s="34"/>
      <c r="G581" s="1"/>
      <c r="H581" s="1"/>
      <c r="I581" s="1"/>
    </row>
    <row r="582" spans="1:9" ht="15">
      <c r="A582" s="1"/>
      <c r="B582" s="1"/>
      <c r="C582" s="1"/>
      <c r="D582" s="34"/>
      <c r="E582" s="34"/>
      <c r="F582" s="34"/>
      <c r="G582" s="1"/>
      <c r="H582" s="1"/>
      <c r="I582" s="1"/>
    </row>
    <row r="583" spans="1:9" ht="15">
      <c r="A583" s="1"/>
      <c r="B583" s="1"/>
      <c r="C583" s="1"/>
      <c r="D583" s="34"/>
      <c r="E583" s="34"/>
      <c r="F583" s="34"/>
      <c r="G583" s="1"/>
      <c r="H583" s="1"/>
      <c r="I583" s="1"/>
    </row>
    <row r="584" spans="1:9" ht="15">
      <c r="A584" s="1"/>
      <c r="B584" s="1"/>
      <c r="C584" s="1"/>
      <c r="D584" s="34"/>
      <c r="E584" s="34"/>
      <c r="F584" s="34"/>
      <c r="G584" s="1"/>
      <c r="H584" s="1"/>
      <c r="I584" s="1"/>
    </row>
    <row r="585" spans="1:9" ht="15">
      <c r="A585" s="1"/>
      <c r="B585" s="1"/>
      <c r="C585" s="1"/>
      <c r="D585" s="34"/>
      <c r="E585" s="34"/>
      <c r="F585" s="34"/>
      <c r="G585" s="1"/>
      <c r="H585" s="1"/>
      <c r="I585" s="1"/>
    </row>
    <row r="586" spans="1:9" ht="15">
      <c r="A586" s="1"/>
      <c r="B586" s="1"/>
      <c r="C586" s="1"/>
      <c r="D586" s="34"/>
      <c r="E586" s="34"/>
      <c r="F586" s="34"/>
      <c r="G586" s="1"/>
      <c r="H586" s="1"/>
      <c r="I586" s="1"/>
    </row>
    <row r="587" spans="1:9" ht="15">
      <c r="A587" s="1"/>
      <c r="B587" s="1"/>
      <c r="C587" s="1"/>
      <c r="D587" s="34"/>
      <c r="E587" s="34"/>
      <c r="F587" s="34"/>
      <c r="G587" s="1"/>
      <c r="H587" s="1"/>
      <c r="I587" s="1"/>
    </row>
    <row r="588" spans="1:9" ht="15">
      <c r="A588" s="1"/>
      <c r="B588" s="1"/>
      <c r="C588" s="1"/>
      <c r="D588" s="34"/>
      <c r="E588" s="34"/>
      <c r="F588" s="34"/>
      <c r="G588" s="1"/>
      <c r="H588" s="1"/>
      <c r="I588" s="1"/>
    </row>
    <row r="589" spans="1:9" ht="15">
      <c r="A589" s="1"/>
      <c r="B589" s="1"/>
      <c r="C589" s="1"/>
      <c r="D589" s="34"/>
      <c r="E589" s="34"/>
      <c r="F589" s="34"/>
      <c r="G589" s="1"/>
      <c r="H589" s="1"/>
      <c r="I589" s="1"/>
    </row>
    <row r="590" spans="1:9" ht="15">
      <c r="A590" s="1"/>
      <c r="B590" s="1"/>
      <c r="C590" s="1"/>
      <c r="D590" s="34"/>
      <c r="E590" s="34"/>
      <c r="F590" s="34"/>
      <c r="G590" s="1"/>
      <c r="H590" s="1"/>
      <c r="I590" s="1"/>
    </row>
    <row r="591" spans="1:9" ht="15">
      <c r="A591" s="1"/>
      <c r="B591" s="1"/>
      <c r="C591" s="1"/>
      <c r="D591" s="34"/>
      <c r="E591" s="34"/>
      <c r="F591" s="34"/>
      <c r="G591" s="1"/>
      <c r="H591" s="1"/>
      <c r="I591" s="1"/>
    </row>
    <row r="592" spans="1:9" ht="15">
      <c r="A592" s="1"/>
      <c r="B592" s="1"/>
      <c r="C592" s="1"/>
      <c r="D592" s="34"/>
      <c r="E592" s="34"/>
      <c r="F592" s="34"/>
      <c r="G592" s="1"/>
      <c r="H592" s="1"/>
      <c r="I592" s="1"/>
    </row>
    <row r="593" spans="1:9" ht="15">
      <c r="A593" s="1"/>
      <c r="B593" s="1"/>
      <c r="C593" s="1"/>
      <c r="D593" s="34"/>
      <c r="E593" s="34"/>
      <c r="F593" s="34"/>
      <c r="G593" s="1"/>
      <c r="H593" s="1"/>
      <c r="I593" s="1"/>
    </row>
    <row r="594" spans="1:9" ht="15">
      <c r="A594" s="1"/>
      <c r="B594" s="1"/>
      <c r="C594" s="1"/>
      <c r="D594" s="34"/>
      <c r="E594" s="34"/>
      <c r="F594" s="34"/>
      <c r="G594" s="1"/>
      <c r="H594" s="1"/>
      <c r="I594" s="1"/>
    </row>
    <row r="595" spans="1:9" ht="15">
      <c r="A595" s="1"/>
      <c r="B595" s="1"/>
      <c r="C595" s="1"/>
      <c r="D595" s="34"/>
      <c r="E595" s="34"/>
      <c r="F595" s="34"/>
      <c r="G595" s="1"/>
      <c r="H595" s="1"/>
      <c r="I595" s="1"/>
    </row>
    <row r="596" spans="1:9" ht="15">
      <c r="A596" s="1"/>
      <c r="B596" s="1"/>
      <c r="C596" s="1"/>
      <c r="D596" s="34"/>
      <c r="E596" s="34"/>
      <c r="F596" s="34"/>
      <c r="G596" s="1"/>
      <c r="H596" s="1"/>
      <c r="I596" s="1"/>
    </row>
    <row r="597" spans="1:9" ht="15">
      <c r="A597" s="1"/>
      <c r="B597" s="1"/>
      <c r="C597" s="1"/>
      <c r="D597" s="34"/>
      <c r="E597" s="34"/>
      <c r="F597" s="34"/>
      <c r="G597" s="1"/>
      <c r="H597" s="1"/>
      <c r="I597" s="1"/>
    </row>
    <row r="598" spans="1:9" ht="15">
      <c r="A598" s="1"/>
      <c r="B598" s="1"/>
      <c r="C598" s="1"/>
      <c r="D598" s="34"/>
      <c r="E598" s="34"/>
      <c r="F598" s="34"/>
      <c r="G598" s="1"/>
      <c r="H598" s="1"/>
      <c r="I598" s="1"/>
    </row>
    <row r="599" spans="1:9" ht="15">
      <c r="A599" s="1"/>
      <c r="B599" s="1"/>
      <c r="C599" s="1"/>
      <c r="D599" s="34"/>
      <c r="E599" s="34"/>
      <c r="F599" s="34"/>
      <c r="G599" s="1"/>
      <c r="H599" s="1"/>
      <c r="I599" s="1"/>
    </row>
    <row r="600" spans="1:9" ht="15">
      <c r="A600" s="1"/>
      <c r="B600" s="1"/>
      <c r="C600" s="1"/>
      <c r="D600" s="34"/>
      <c r="E600" s="34"/>
      <c r="F600" s="34"/>
      <c r="G600" s="1"/>
      <c r="H600" s="1"/>
      <c r="I600" s="1"/>
    </row>
    <row r="601" spans="1:9" ht="15">
      <c r="A601" s="1"/>
      <c r="B601" s="1"/>
      <c r="C601" s="1"/>
      <c r="D601" s="34"/>
      <c r="E601" s="34"/>
      <c r="F601" s="34"/>
      <c r="G601" s="1"/>
      <c r="H601" s="1"/>
      <c r="I601" s="1"/>
    </row>
    <row r="602" spans="1:9" ht="15">
      <c r="A602" s="1"/>
      <c r="B602" s="1"/>
      <c r="C602" s="1"/>
      <c r="D602" s="34"/>
      <c r="E602" s="34"/>
      <c r="F602" s="34"/>
      <c r="G602" s="1"/>
      <c r="H602" s="1"/>
      <c r="I602" s="1"/>
    </row>
    <row r="603" spans="1:9" ht="15">
      <c r="A603" s="1"/>
      <c r="B603" s="1"/>
      <c r="C603" s="1"/>
      <c r="D603" s="1"/>
      <c r="E603" s="1"/>
      <c r="F603" s="1"/>
      <c r="G603" s="1"/>
      <c r="H603" s="1"/>
      <c r="I603" s="1"/>
    </row>
    <row r="604" spans="1:9" ht="15">
      <c r="A604" s="1"/>
      <c r="B604" s="1"/>
      <c r="C604" s="1"/>
      <c r="D604" s="1"/>
      <c r="E604" s="1"/>
      <c r="F604" s="1"/>
      <c r="G604" s="1"/>
      <c r="H604" s="1"/>
      <c r="I604" s="1"/>
    </row>
    <row r="605" spans="1:9" ht="15">
      <c r="A605" s="1"/>
      <c r="B605" s="1"/>
      <c r="C605" s="1"/>
      <c r="D605" s="1"/>
      <c r="E605" s="1"/>
      <c r="F605" s="1"/>
      <c r="G605" s="1"/>
      <c r="H605" s="1"/>
      <c r="I605" s="1"/>
    </row>
    <row r="606" spans="1:9" ht="15">
      <c r="A606" s="1"/>
      <c r="B606" s="1"/>
      <c r="C606" s="1"/>
      <c r="D606" s="1"/>
      <c r="E606" s="1"/>
      <c r="F606" s="1"/>
      <c r="G606" s="1"/>
      <c r="H606" s="1"/>
      <c r="I606" s="1"/>
    </row>
    <row r="607" spans="1:9" ht="15">
      <c r="A607" s="1"/>
      <c r="B607" s="1"/>
      <c r="C607" s="1"/>
      <c r="D607" s="1"/>
      <c r="E607" s="1"/>
      <c r="F607" s="1"/>
      <c r="G607" s="1"/>
      <c r="H607" s="1"/>
      <c r="I607" s="1"/>
    </row>
    <row r="608" spans="1:9" ht="15">
      <c r="A608" s="1"/>
      <c r="B608" s="1"/>
      <c r="C608" s="1"/>
      <c r="D608" s="1"/>
      <c r="E608" s="1"/>
      <c r="F608" s="1"/>
      <c r="G608" s="1"/>
      <c r="H608" s="1"/>
      <c r="I608" s="1"/>
    </row>
    <row r="609" spans="1:9" ht="15">
      <c r="A609" s="1"/>
      <c r="B609" s="1"/>
      <c r="C609" s="1"/>
      <c r="D609" s="1"/>
      <c r="E609" s="1"/>
      <c r="F609" s="1"/>
      <c r="G609" s="1"/>
      <c r="H609" s="1"/>
      <c r="I609" s="1"/>
    </row>
    <row r="610" spans="1:9" ht="15">
      <c r="A610" s="1"/>
      <c r="B610" s="1"/>
      <c r="C610" s="1"/>
      <c r="D610" s="1"/>
      <c r="E610" s="1"/>
      <c r="F610" s="1"/>
      <c r="G610" s="1"/>
      <c r="H610" s="1"/>
      <c r="I610" s="1"/>
    </row>
    <row r="611" spans="1:9" ht="15">
      <c r="A611" s="1"/>
      <c r="B611" s="1"/>
      <c r="C611" s="1"/>
      <c r="D611" s="1"/>
      <c r="E611" s="1"/>
      <c r="F611" s="1"/>
      <c r="G611" s="1"/>
      <c r="H611" s="1"/>
      <c r="I611" s="1"/>
    </row>
    <row r="612" spans="1:9" ht="15">
      <c r="A612" s="1"/>
      <c r="B612" s="1"/>
      <c r="C612" s="1"/>
      <c r="D612" s="1"/>
      <c r="E612" s="1"/>
      <c r="F612" s="1"/>
      <c r="G612" s="1"/>
      <c r="H612" s="1"/>
      <c r="I612" s="1"/>
    </row>
    <row r="613" spans="1:9" ht="15">
      <c r="A613" s="1"/>
      <c r="B613" s="1"/>
      <c r="C613" s="1"/>
      <c r="D613" s="1"/>
      <c r="E613" s="1"/>
      <c r="F613" s="1"/>
      <c r="G613" s="1"/>
      <c r="H613" s="1"/>
      <c r="I613" s="1"/>
    </row>
    <row r="614" spans="1:9" ht="15">
      <c r="A614" s="1"/>
      <c r="B614" s="1"/>
      <c r="C614" s="1"/>
      <c r="D614" s="1"/>
      <c r="E614" s="1"/>
      <c r="F614" s="1"/>
      <c r="G614" s="1"/>
      <c r="H614" s="1"/>
      <c r="I614" s="1"/>
    </row>
    <row r="615" spans="1:9" ht="15">
      <c r="A615" s="1"/>
      <c r="B615" s="1"/>
      <c r="C615" s="1"/>
      <c r="D615" s="1"/>
      <c r="E615" s="1"/>
      <c r="F615" s="1"/>
      <c r="G615" s="1"/>
      <c r="H615" s="1"/>
      <c r="I615" s="1"/>
    </row>
    <row r="616" spans="1:9" ht="15">
      <c r="A616" s="1"/>
      <c r="B616" s="1"/>
      <c r="C616" s="1"/>
      <c r="D616" s="1"/>
      <c r="E616" s="1"/>
      <c r="F616" s="1"/>
      <c r="G616" s="1"/>
      <c r="H616" s="1"/>
      <c r="I616" s="1"/>
    </row>
  </sheetData>
  <sheetProtection/>
  <mergeCells count="2">
    <mergeCell ref="A1:D1"/>
    <mergeCell ref="A2:D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headerFooter alignWithMargins="0">
    <oddHeader>&amp;R3. melléklet
az _/2016. (_____.) önkormányzati rendelethez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E26"/>
  <sheetViews>
    <sheetView view="pageLayout" zoomScale="130" zoomScaleNormal="130" zoomScaleSheetLayoutView="130" zoomScalePageLayoutView="130" workbookViewId="0" topLeftCell="A1">
      <selection activeCell="C6" sqref="C6"/>
    </sheetView>
  </sheetViews>
  <sheetFormatPr defaultColWidth="9.140625" defaultRowHeight="15"/>
  <cols>
    <col min="1" max="1" width="6.421875" style="40" customWidth="1"/>
    <col min="2" max="2" width="28.57421875" style="39" customWidth="1"/>
    <col min="3" max="3" width="17.7109375" style="39" customWidth="1"/>
    <col min="4" max="5" width="18.28125" style="41" customWidth="1"/>
    <col min="6" max="16384" width="9.140625" style="39" customWidth="1"/>
  </cols>
  <sheetData>
    <row r="1" spans="1:5" ht="15.75" customHeight="1">
      <c r="A1" s="189" t="s">
        <v>1288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68" t="s">
        <v>1232</v>
      </c>
      <c r="B4" s="69" t="s">
        <v>1233</v>
      </c>
      <c r="C4" s="70" t="s">
        <v>1234</v>
      </c>
      <c r="D4" s="70" t="s">
        <v>1235</v>
      </c>
      <c r="E4" s="71" t="s">
        <v>1236</v>
      </c>
    </row>
    <row r="5" spans="1:5" ht="30.75" customHeight="1">
      <c r="A5" s="72" t="s">
        <v>1237</v>
      </c>
      <c r="B5" s="61" t="s">
        <v>212</v>
      </c>
      <c r="C5" s="61" t="s">
        <v>1238</v>
      </c>
      <c r="D5" s="62" t="s">
        <v>1239</v>
      </c>
      <c r="E5" s="63" t="s">
        <v>1240</v>
      </c>
    </row>
    <row r="6" spans="1:5" ht="45.75" customHeight="1">
      <c r="A6" s="64" t="s">
        <v>1217</v>
      </c>
      <c r="B6" s="67" t="s">
        <v>1474</v>
      </c>
      <c r="C6" s="65">
        <v>3643830</v>
      </c>
      <c r="D6" s="65">
        <v>3461638</v>
      </c>
      <c r="E6" s="66">
        <f aca="true" t="shared" si="0" ref="E6:E11">C6-D6</f>
        <v>182192</v>
      </c>
    </row>
    <row r="7" spans="1:5" ht="68.25" customHeight="1">
      <c r="A7" s="64" t="s">
        <v>1218</v>
      </c>
      <c r="B7" s="67" t="s">
        <v>1494</v>
      </c>
      <c r="C7" s="65">
        <f>'3.Önkormányzat részletes b-k'!D477</f>
        <v>983834.1000000001</v>
      </c>
      <c r="D7" s="65">
        <v>0</v>
      </c>
      <c r="E7" s="66">
        <v>983834</v>
      </c>
    </row>
    <row r="8" spans="1:5" ht="31.5" customHeight="1">
      <c r="A8" s="169" t="s">
        <v>1219</v>
      </c>
      <c r="B8" s="170" t="s">
        <v>1491</v>
      </c>
      <c r="C8" s="171">
        <f>SUM(C6:C7)</f>
        <v>4627664.1</v>
      </c>
      <c r="D8" s="171">
        <f>SUM(D6:D7)</f>
        <v>3461638</v>
      </c>
      <c r="E8" s="172">
        <f>C8-D8</f>
        <v>1166026.0999999996</v>
      </c>
    </row>
    <row r="9" spans="1:5" ht="18" customHeight="1">
      <c r="A9" s="64" t="s">
        <v>1220</v>
      </c>
      <c r="B9" s="73"/>
      <c r="C9" s="65"/>
      <c r="D9" s="65">
        <v>0</v>
      </c>
      <c r="E9" s="66">
        <f t="shared" si="0"/>
        <v>0</v>
      </c>
    </row>
    <row r="10" spans="1:5" ht="31.5" customHeight="1">
      <c r="A10" s="64" t="s">
        <v>1221</v>
      </c>
      <c r="B10" s="67" t="s">
        <v>1506</v>
      </c>
      <c r="C10" s="65">
        <v>751208</v>
      </c>
      <c r="D10" s="65">
        <v>0</v>
      </c>
      <c r="E10" s="66">
        <f t="shared" si="0"/>
        <v>751208</v>
      </c>
    </row>
    <row r="11" spans="1:5" ht="40.5" customHeight="1">
      <c r="A11" s="169" t="s">
        <v>1222</v>
      </c>
      <c r="B11" s="170" t="s">
        <v>1492</v>
      </c>
      <c r="C11" s="171">
        <f>SUM(C9:C10)</f>
        <v>751208</v>
      </c>
      <c r="D11" s="171">
        <f>SUM(D9:D10)</f>
        <v>0</v>
      </c>
      <c r="E11" s="172">
        <f t="shared" si="0"/>
        <v>751208</v>
      </c>
    </row>
    <row r="12" spans="1:5" ht="30.75" customHeight="1" thickBot="1">
      <c r="A12" s="173" t="s">
        <v>1223</v>
      </c>
      <c r="B12" s="74" t="s">
        <v>1493</v>
      </c>
      <c r="C12" s="75">
        <f>C8+C11</f>
        <v>5378872.1</v>
      </c>
      <c r="D12" s="75">
        <f>D8+D11</f>
        <v>3461638</v>
      </c>
      <c r="E12" s="76">
        <f>E8+E11</f>
        <v>1917234.0999999996</v>
      </c>
    </row>
    <row r="13" ht="15.75" customHeight="1">
      <c r="C13" s="41"/>
    </row>
    <row r="14" spans="2:5" ht="15.75" customHeight="1">
      <c r="B14" s="51"/>
      <c r="C14" s="52"/>
      <c r="D14" s="52"/>
      <c r="E14" s="52"/>
    </row>
    <row r="15" spans="2:3" ht="15.75" customHeight="1">
      <c r="B15" s="51"/>
      <c r="C15" s="52"/>
    </row>
    <row r="16" spans="2:5" ht="15.75" customHeight="1">
      <c r="B16" s="51"/>
      <c r="C16" s="52"/>
      <c r="D16" s="52"/>
      <c r="E16" s="52"/>
    </row>
    <row r="17" ht="15.75" customHeight="1"/>
    <row r="18" ht="15.75" customHeight="1"/>
    <row r="19" ht="15.75" customHeight="1">
      <c r="B19" s="51"/>
    </row>
    <row r="20" ht="15.75" customHeight="1"/>
    <row r="21" ht="15.75" customHeight="1">
      <c r="C21" s="53"/>
    </row>
    <row r="22" ht="15.75" customHeight="1">
      <c r="C22" s="40"/>
    </row>
    <row r="23" spans="2:3" ht="15.75" customHeight="1">
      <c r="B23" s="51"/>
      <c r="C23" s="54"/>
    </row>
    <row r="24" ht="15.75" customHeight="1"/>
    <row r="25" ht="15.75" customHeight="1"/>
    <row r="26" spans="2:3" ht="15.75" customHeight="1">
      <c r="B26" s="51"/>
      <c r="C26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&amp;R4. melléklet
az 2/2017. (V.23.) önkormányzati rendelethez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E22"/>
  <sheetViews>
    <sheetView view="pageLayout" zoomScale="130" zoomScaleNormal="130" zoomScaleSheetLayoutView="145" zoomScalePageLayoutView="130" workbookViewId="0" topLeftCell="A1">
      <selection activeCell="C6" sqref="C6"/>
    </sheetView>
  </sheetViews>
  <sheetFormatPr defaultColWidth="9.140625" defaultRowHeight="15"/>
  <cols>
    <col min="1" max="1" width="6.421875" style="40" customWidth="1"/>
    <col min="2" max="2" width="27.28125" style="39" customWidth="1"/>
    <col min="3" max="3" width="17.7109375" style="39" customWidth="1"/>
    <col min="4" max="5" width="18.28125" style="41" customWidth="1"/>
    <col min="6" max="6" width="9.140625" style="39" customWidth="1"/>
    <col min="7" max="7" width="9.421875" style="39" bestFit="1" customWidth="1"/>
    <col min="8" max="16384" width="9.140625" style="39" customWidth="1"/>
  </cols>
  <sheetData>
    <row r="1" spans="1:5" ht="15.75" customHeight="1">
      <c r="A1" s="189" t="s">
        <v>1289</v>
      </c>
      <c r="B1" s="190"/>
      <c r="C1" s="190"/>
      <c r="D1" s="190"/>
      <c r="E1" s="190"/>
    </row>
    <row r="2" spans="1:3" ht="15.75" customHeight="1">
      <c r="A2" s="42"/>
      <c r="B2" s="42"/>
      <c r="C2" s="41"/>
    </row>
    <row r="3" spans="1:5" ht="15.75" customHeight="1" thickBot="1">
      <c r="A3" s="43"/>
      <c r="B3" s="44"/>
      <c r="C3" s="44"/>
      <c r="D3" s="44"/>
      <c r="E3" s="116" t="s">
        <v>1283</v>
      </c>
    </row>
    <row r="4" spans="1:5" ht="15.75" customHeight="1">
      <c r="A4" s="149" t="s">
        <v>1232</v>
      </c>
      <c r="B4" s="145" t="s">
        <v>1233</v>
      </c>
      <c r="C4" s="45" t="s">
        <v>1234</v>
      </c>
      <c r="D4" s="45" t="s">
        <v>1235</v>
      </c>
      <c r="E4" s="46" t="s">
        <v>1236</v>
      </c>
    </row>
    <row r="5" spans="1:5" ht="30.75" customHeight="1" thickBot="1">
      <c r="A5" s="150" t="s">
        <v>1237</v>
      </c>
      <c r="B5" s="146" t="s">
        <v>212</v>
      </c>
      <c r="C5" s="47" t="s">
        <v>1238</v>
      </c>
      <c r="D5" s="48" t="s">
        <v>1239</v>
      </c>
      <c r="E5" s="49" t="s">
        <v>1240</v>
      </c>
    </row>
    <row r="6" spans="1:5" ht="45.75" customHeight="1">
      <c r="A6" s="151" t="s">
        <v>1217</v>
      </c>
      <c r="B6" s="147" t="s">
        <v>1472</v>
      </c>
      <c r="C6" s="166">
        <v>1088300</v>
      </c>
      <c r="D6" s="50">
        <v>1000000</v>
      </c>
      <c r="E6" s="50">
        <f>C6-D6</f>
        <v>88300</v>
      </c>
    </row>
    <row r="7" spans="1:5" s="40" customFormat="1" ht="47.25">
      <c r="A7" s="152" t="s">
        <v>1218</v>
      </c>
      <c r="B7" s="148" t="s">
        <v>1475</v>
      </c>
      <c r="C7" s="81">
        <v>6835783</v>
      </c>
      <c r="D7" s="81">
        <v>6493993</v>
      </c>
      <c r="E7" s="50">
        <f>C7-D7</f>
        <v>341790</v>
      </c>
    </row>
    <row r="8" spans="1:5" s="40" customFormat="1" ht="63.75" thickBot="1">
      <c r="A8" s="152" t="s">
        <v>1218</v>
      </c>
      <c r="B8" s="148" t="s">
        <v>1483</v>
      </c>
      <c r="C8" s="81">
        <f>'3.Önkormányzat részletes b-k'!D487</f>
        <v>1845661.4100000001</v>
      </c>
      <c r="D8" s="81">
        <v>0</v>
      </c>
      <c r="E8" s="50">
        <v>0</v>
      </c>
    </row>
    <row r="9" spans="1:5" ht="30.75" customHeight="1" thickBot="1">
      <c r="A9" s="174" t="s">
        <v>1219</v>
      </c>
      <c r="B9" s="175" t="s">
        <v>1491</v>
      </c>
      <c r="C9" s="77">
        <f>SUM(C6:C8)</f>
        <v>9769744.41</v>
      </c>
      <c r="D9" s="77">
        <f>SUM(D6:D7)</f>
        <v>7493993</v>
      </c>
      <c r="E9" s="78">
        <f>SUM(E6:E7)</f>
        <v>430090</v>
      </c>
    </row>
    <row r="10" spans="1:5" ht="15.75" customHeight="1" thickBot="1">
      <c r="A10" s="152" t="s">
        <v>1220</v>
      </c>
      <c r="B10" s="148" t="s">
        <v>1502</v>
      </c>
      <c r="C10" s="81">
        <f>SUM(D10:E10)</f>
        <v>16767155</v>
      </c>
      <c r="D10" s="81">
        <v>14252082</v>
      </c>
      <c r="E10" s="50">
        <v>2515073</v>
      </c>
    </row>
    <row r="11" spans="1:5" ht="15.75" customHeight="1" thickBot="1">
      <c r="A11" s="174" t="s">
        <v>1219</v>
      </c>
      <c r="B11" s="177" t="s">
        <v>1495</v>
      </c>
      <c r="C11" s="77">
        <f>SUM(C10)</f>
        <v>16767155</v>
      </c>
      <c r="D11" s="77">
        <f>SUM(D10)</f>
        <v>14252082</v>
      </c>
      <c r="E11" s="78">
        <f>SUM(E10)</f>
        <v>2515073</v>
      </c>
    </row>
    <row r="12" spans="1:5" ht="15.75" customHeight="1" thickBot="1">
      <c r="A12" s="174" t="s">
        <v>1219</v>
      </c>
      <c r="B12" s="176" t="s">
        <v>1493</v>
      </c>
      <c r="C12" s="77">
        <f>C9+C11</f>
        <v>26536899.41</v>
      </c>
      <c r="D12" s="77">
        <f>D9+D11</f>
        <v>21746075</v>
      </c>
      <c r="E12" s="78">
        <f>E9+E11</f>
        <v>2945163</v>
      </c>
    </row>
    <row r="13" ht="15.75" customHeight="1"/>
    <row r="14" ht="15.75" customHeight="1"/>
    <row r="15" ht="15.75" customHeight="1">
      <c r="B15" s="51"/>
    </row>
    <row r="16" ht="15.75" customHeight="1"/>
    <row r="17" ht="15.75" customHeight="1">
      <c r="C17" s="53"/>
    </row>
    <row r="18" ht="15.75" customHeight="1">
      <c r="C18" s="40"/>
    </row>
    <row r="19" spans="2:3" ht="15.75" customHeight="1">
      <c r="B19" s="51"/>
      <c r="C19" s="54"/>
    </row>
    <row r="20" ht="15.75" customHeight="1"/>
    <row r="21" ht="15.75" customHeight="1"/>
    <row r="22" spans="2:3" ht="15.75" customHeight="1">
      <c r="B22" s="51"/>
      <c r="C22" s="52"/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 scale="90" r:id="rId1"/>
  <headerFooter alignWithMargins="0">
    <oddHeader>&amp;R5. melléklet
a 2/2017. (V.23.) önkormányzati rendelethez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S616"/>
  <sheetViews>
    <sheetView view="pageLayout" zoomScale="73" zoomScalePageLayoutView="73" workbookViewId="0" topLeftCell="A1">
      <selection activeCell="G16" sqref="G16"/>
    </sheetView>
  </sheetViews>
  <sheetFormatPr defaultColWidth="9.140625" defaultRowHeight="15"/>
  <cols>
    <col min="1" max="1" width="95.421875" style="0" customWidth="1"/>
    <col min="2" max="2" width="7.140625" style="0" bestFit="1" customWidth="1"/>
    <col min="3" max="6" width="16.140625" style="0" customWidth="1"/>
    <col min="7" max="7" width="12.421875" style="0" bestFit="1" customWidth="1"/>
    <col min="13" max="13" width="10.140625" style="0" bestFit="1" customWidth="1"/>
  </cols>
  <sheetData>
    <row r="1" spans="1:14" ht="20.25" customHeight="1">
      <c r="A1" s="187" t="s">
        <v>1505</v>
      </c>
      <c r="B1" s="187"/>
      <c r="C1" s="18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15" customHeight="1">
      <c r="A2" s="188" t="s">
        <v>1282</v>
      </c>
      <c r="B2" s="188"/>
      <c r="C2" s="188"/>
      <c r="D2" s="7"/>
      <c r="E2" s="7"/>
      <c r="F2" s="7"/>
      <c r="G2" s="7"/>
      <c r="H2" s="7"/>
      <c r="I2" s="7"/>
      <c r="J2" s="7"/>
      <c r="K2" s="7"/>
      <c r="L2" s="7"/>
      <c r="M2" s="7"/>
      <c r="N2" s="7"/>
    </row>
    <row r="3" spans="1:14" ht="15" customHeight="1">
      <c r="A3" s="115"/>
      <c r="B3" s="115"/>
      <c r="C3" s="115"/>
      <c r="D3" s="115"/>
      <c r="E3" s="115"/>
      <c r="F3" s="115"/>
      <c r="G3" s="7"/>
      <c r="H3" s="7"/>
      <c r="I3" s="7"/>
      <c r="J3" s="7"/>
      <c r="K3" s="7"/>
      <c r="L3" s="7"/>
      <c r="M3" s="7"/>
      <c r="N3" s="7"/>
    </row>
    <row r="4" spans="1:14" ht="23.25">
      <c r="A4" s="82"/>
      <c r="B4" s="82"/>
      <c r="C4" s="144"/>
      <c r="D4" s="144"/>
      <c r="E4" s="144"/>
      <c r="F4" s="144" t="s">
        <v>1283</v>
      </c>
      <c r="G4" s="7"/>
      <c r="H4" s="7"/>
      <c r="I4" s="7"/>
      <c r="J4" s="7"/>
      <c r="K4" s="7"/>
      <c r="L4" s="7"/>
      <c r="M4" s="7"/>
      <c r="N4" s="7"/>
    </row>
    <row r="5" spans="1:14" ht="15.75" customHeight="1">
      <c r="A5" s="83" t="s">
        <v>1232</v>
      </c>
      <c r="B5" s="83" t="s">
        <v>1233</v>
      </c>
      <c r="C5" s="83" t="s">
        <v>1234</v>
      </c>
      <c r="D5" s="83" t="s">
        <v>1235</v>
      </c>
      <c r="E5" s="83" t="s">
        <v>1236</v>
      </c>
      <c r="F5" s="83" t="s">
        <v>1236</v>
      </c>
      <c r="G5" s="7"/>
      <c r="H5" s="7"/>
      <c r="I5" s="7"/>
      <c r="J5" s="7"/>
      <c r="K5" s="7"/>
      <c r="L5" s="7"/>
      <c r="M5" s="7"/>
      <c r="N5" s="7"/>
    </row>
    <row r="6" spans="1:14" ht="47.25">
      <c r="A6" s="8" t="s">
        <v>212</v>
      </c>
      <c r="B6" s="8" t="s">
        <v>213</v>
      </c>
      <c r="C6" s="8" t="s">
        <v>1490</v>
      </c>
      <c r="D6" s="8" t="s">
        <v>1503</v>
      </c>
      <c r="E6" s="8" t="s">
        <v>1504</v>
      </c>
      <c r="F6" s="8" t="s">
        <v>1482</v>
      </c>
      <c r="G6" s="7"/>
      <c r="H6" s="7"/>
      <c r="I6" s="7"/>
      <c r="J6" s="7"/>
      <c r="K6" s="7"/>
      <c r="L6" s="7"/>
      <c r="M6" s="7"/>
      <c r="N6" s="7"/>
    </row>
    <row r="7" spans="1:14" ht="30" customHeight="1">
      <c r="A7" s="9" t="s">
        <v>1276</v>
      </c>
      <c r="B7" s="9" t="s">
        <v>358</v>
      </c>
      <c r="C7" s="30">
        <f>SUM(C8,C73,C83,C120,C153,C159,C175)</f>
        <v>135799586</v>
      </c>
      <c r="D7" s="30">
        <f>SUM(D8,D73,D83,D120,D153,D159,D175)</f>
        <v>79277825</v>
      </c>
      <c r="E7" s="30">
        <f>SUM(E8,E73,E83,E120,E153,E159,E175)</f>
        <v>35550312</v>
      </c>
      <c r="F7" s="30">
        <f>SUM(F8,F73,F83,F120,F153,F159,F175)</f>
        <v>20971449</v>
      </c>
      <c r="G7" s="7"/>
      <c r="H7" s="7"/>
      <c r="I7" s="7"/>
      <c r="J7" s="7"/>
      <c r="K7" s="7"/>
      <c r="L7" s="7"/>
      <c r="M7" s="7"/>
      <c r="N7" s="7"/>
    </row>
    <row r="8" spans="1:14" ht="15.75">
      <c r="A8" s="11" t="s">
        <v>710</v>
      </c>
      <c r="B8" s="2" t="s">
        <v>226</v>
      </c>
      <c r="C8" s="31">
        <f>SUM(C9,C65,C66,C67,C68,C69)</f>
        <v>49341802</v>
      </c>
      <c r="D8" s="31">
        <f>SUM(D9,D65,D66,D67,D68,D69)</f>
        <v>38190353</v>
      </c>
      <c r="E8" s="31">
        <f>SUM(E9,E65,E66,E67,E68,E69)</f>
        <v>0</v>
      </c>
      <c r="F8" s="31">
        <f>SUM(F9,F65,F66,F67,F68,F69)</f>
        <v>11151449</v>
      </c>
      <c r="G8" s="7"/>
      <c r="H8" s="7"/>
      <c r="I8" s="7"/>
      <c r="J8" s="7"/>
      <c r="K8" s="7"/>
      <c r="L8" s="7"/>
      <c r="M8" s="7"/>
      <c r="N8" s="7"/>
    </row>
    <row r="9" spans="1:14" ht="15.75">
      <c r="A9" s="4" t="s">
        <v>712</v>
      </c>
      <c r="B9" s="2" t="s">
        <v>214</v>
      </c>
      <c r="C9" s="32">
        <f>SUM(C10,C47,C48,C59,C61,C64)</f>
        <v>36649712</v>
      </c>
      <c r="D9" s="32">
        <f>SUM(D10,D47,D48,D59,D61,D64)</f>
        <v>35049712</v>
      </c>
      <c r="E9" s="32">
        <f>SUM(E10,E47,E48,E59,E61,E64)</f>
        <v>0</v>
      </c>
      <c r="F9" s="32">
        <f>SUM(F10,F47,F48,F59,F61,F64)</f>
        <v>1600000</v>
      </c>
      <c r="G9" s="7"/>
      <c r="H9" s="7"/>
      <c r="I9" s="7"/>
      <c r="J9" s="7"/>
      <c r="K9" s="7"/>
      <c r="L9" s="7"/>
      <c r="M9" s="7"/>
      <c r="N9" s="7"/>
    </row>
    <row r="10" spans="1:14" ht="15.75">
      <c r="A10" s="13" t="s">
        <v>714</v>
      </c>
      <c r="B10" s="2" t="s">
        <v>215</v>
      </c>
      <c r="C10" s="32">
        <v>13510578</v>
      </c>
      <c r="D10" s="32">
        <v>13510578</v>
      </c>
      <c r="E10" s="32">
        <f>SUM(E11,E15,E32,E36,E40,E46)</f>
        <v>0</v>
      </c>
      <c r="F10" s="32">
        <f>SUM(F11,F15,F32,F36,F40,F46)</f>
        <v>0</v>
      </c>
      <c r="G10" s="7"/>
      <c r="H10" s="7"/>
      <c r="I10" s="7"/>
      <c r="J10" s="7"/>
      <c r="K10" s="7"/>
      <c r="L10" s="7"/>
      <c r="M10" s="7"/>
      <c r="N10" s="7"/>
    </row>
    <row r="11" spans="1:14" ht="15.75">
      <c r="A11" s="14" t="s">
        <v>716</v>
      </c>
      <c r="B11" s="2"/>
      <c r="C11" s="32">
        <f>C13</f>
        <v>0</v>
      </c>
      <c r="D11" s="32">
        <f>D13</f>
        <v>0</v>
      </c>
      <c r="E11" s="32">
        <f>E13</f>
        <v>0</v>
      </c>
      <c r="F11" s="32">
        <f>F13</f>
        <v>0</v>
      </c>
      <c r="G11" s="7"/>
      <c r="H11" s="7"/>
      <c r="I11" s="7"/>
      <c r="J11" s="7"/>
      <c r="K11" s="7"/>
      <c r="L11" s="7"/>
      <c r="M11" s="7"/>
      <c r="N11" s="7"/>
    </row>
    <row r="12" spans="1:14" ht="15.75">
      <c r="A12" s="15" t="s">
        <v>1194</v>
      </c>
      <c r="B12" s="2"/>
      <c r="C12" s="32"/>
      <c r="D12" s="32"/>
      <c r="E12" s="32"/>
      <c r="F12" s="32"/>
      <c r="G12" s="7"/>
      <c r="H12" s="7"/>
      <c r="I12" s="7"/>
      <c r="J12" s="7"/>
      <c r="K12" s="7"/>
      <c r="L12" s="7"/>
      <c r="M12" s="33"/>
      <c r="N12" s="7"/>
    </row>
    <row r="13" spans="1:14" ht="15.75">
      <c r="A13" s="15" t="s">
        <v>1195</v>
      </c>
      <c r="B13" s="2"/>
      <c r="C13" s="32"/>
      <c r="D13" s="32"/>
      <c r="E13" s="32"/>
      <c r="F13" s="32"/>
      <c r="G13" s="7"/>
      <c r="H13" s="7"/>
      <c r="I13" s="7"/>
      <c r="J13" s="7"/>
      <c r="K13" s="7"/>
      <c r="L13" s="7"/>
      <c r="M13" s="7"/>
      <c r="N13" s="7"/>
    </row>
    <row r="14" spans="1:14" ht="15.75">
      <c r="A14" s="15" t="s">
        <v>1196</v>
      </c>
      <c r="B14" s="2"/>
      <c r="C14" s="32">
        <f>C13-C12</f>
        <v>0</v>
      </c>
      <c r="D14" s="32">
        <f>D13-D12</f>
        <v>0</v>
      </c>
      <c r="E14" s="32">
        <f>E13-E12</f>
        <v>0</v>
      </c>
      <c r="F14" s="32">
        <f>F13-F12</f>
        <v>0</v>
      </c>
      <c r="G14" s="7"/>
      <c r="H14" s="7"/>
      <c r="I14" s="7"/>
      <c r="J14" s="7"/>
      <c r="K14" s="7"/>
      <c r="L14" s="7"/>
      <c r="M14" s="7"/>
      <c r="N14" s="7"/>
    </row>
    <row r="15" spans="1:14" ht="15.75">
      <c r="A15" s="14" t="s">
        <v>717</v>
      </c>
      <c r="B15" s="2"/>
      <c r="C15" s="32">
        <f>SUM(C16,C20,C24,C28)</f>
        <v>8812326</v>
      </c>
      <c r="D15" s="32">
        <f>SUM(D16,D20,D24,D28)</f>
        <v>8812326</v>
      </c>
      <c r="E15" s="32">
        <f>SUM(E16,E20,E24,E28)</f>
        <v>0</v>
      </c>
      <c r="F15" s="32">
        <f>SUM(F16,F20,F24,F28)</f>
        <v>0</v>
      </c>
      <c r="G15" s="7"/>
      <c r="H15" s="7"/>
      <c r="I15" s="7"/>
      <c r="J15" s="7"/>
      <c r="K15" s="7"/>
      <c r="L15" s="7"/>
      <c r="M15" s="7"/>
      <c r="N15" s="7"/>
    </row>
    <row r="16" spans="1:14" ht="15.75">
      <c r="A16" s="15" t="s">
        <v>718</v>
      </c>
      <c r="B16" s="2"/>
      <c r="C16" s="32">
        <f>C18</f>
        <v>2401710</v>
      </c>
      <c r="D16" s="32">
        <f>D18</f>
        <v>2401710</v>
      </c>
      <c r="E16" s="32">
        <f>E18</f>
        <v>0</v>
      </c>
      <c r="F16" s="32">
        <f>F18</f>
        <v>0</v>
      </c>
      <c r="G16" s="7"/>
      <c r="H16" s="7"/>
      <c r="I16" s="7"/>
      <c r="J16" s="7"/>
      <c r="K16" s="7"/>
      <c r="L16" s="7"/>
      <c r="M16" s="7"/>
      <c r="N16" s="7"/>
    </row>
    <row r="17" spans="1:14" ht="15.75">
      <c r="A17" s="29" t="s">
        <v>1198</v>
      </c>
      <c r="B17" s="2"/>
      <c r="C17" s="32">
        <v>2401710</v>
      </c>
      <c r="D17" s="32">
        <v>2401710</v>
      </c>
      <c r="E17" s="32"/>
      <c r="F17" s="32"/>
      <c r="G17" s="7"/>
      <c r="H17" s="7"/>
      <c r="I17" s="7"/>
      <c r="J17" s="7"/>
      <c r="K17" s="7"/>
      <c r="L17" s="7"/>
      <c r="M17" s="7"/>
      <c r="N17" s="7"/>
    </row>
    <row r="18" spans="1:14" ht="15.75">
      <c r="A18" s="29" t="s">
        <v>1199</v>
      </c>
      <c r="B18" s="2"/>
      <c r="C18" s="32">
        <v>2401710</v>
      </c>
      <c r="D18" s="32">
        <v>2401710</v>
      </c>
      <c r="E18" s="32"/>
      <c r="F18" s="32"/>
      <c r="G18" s="7"/>
      <c r="H18" s="7"/>
      <c r="I18" s="7"/>
      <c r="J18" s="7"/>
      <c r="K18" s="7"/>
      <c r="L18" s="7"/>
      <c r="M18" s="7"/>
      <c r="N18" s="7"/>
    </row>
    <row r="19" spans="1:14" ht="15.75">
      <c r="A19" s="29" t="s">
        <v>1200</v>
      </c>
      <c r="B19" s="2"/>
      <c r="C19" s="32">
        <f>C18-C17</f>
        <v>0</v>
      </c>
      <c r="D19" s="32">
        <f>D18-D17</f>
        <v>0</v>
      </c>
      <c r="E19" s="32">
        <f>E18-E17</f>
        <v>0</v>
      </c>
      <c r="F19" s="32">
        <f>F18-F17</f>
        <v>0</v>
      </c>
      <c r="G19" s="7"/>
      <c r="H19" s="7"/>
      <c r="I19" s="7"/>
      <c r="J19" s="7"/>
      <c r="K19" s="7"/>
      <c r="L19" s="7"/>
      <c r="M19" s="7"/>
      <c r="N19" s="7"/>
    </row>
    <row r="20" spans="1:14" ht="15.75">
      <c r="A20" s="15" t="s">
        <v>719</v>
      </c>
      <c r="B20" s="2"/>
      <c r="C20" s="32">
        <f>C22</f>
        <v>3648000</v>
      </c>
      <c r="D20" s="32">
        <f>D22</f>
        <v>3648000</v>
      </c>
      <c r="E20" s="32">
        <f>E22</f>
        <v>0</v>
      </c>
      <c r="F20" s="32">
        <f>F22</f>
        <v>0</v>
      </c>
      <c r="G20" s="7"/>
      <c r="H20" s="7"/>
      <c r="I20" s="7"/>
      <c r="J20" s="7"/>
      <c r="K20" s="7"/>
      <c r="L20" s="7"/>
      <c r="M20" s="7"/>
      <c r="N20" s="7"/>
    </row>
    <row r="21" spans="1:14" ht="15.75">
      <c r="A21" s="29" t="s">
        <v>1201</v>
      </c>
      <c r="B21" s="2"/>
      <c r="C21" s="32">
        <v>3648000</v>
      </c>
      <c r="D21" s="32">
        <v>3648000</v>
      </c>
      <c r="E21" s="32"/>
      <c r="F21" s="32"/>
      <c r="G21" s="7"/>
      <c r="H21" s="7"/>
      <c r="I21" s="7"/>
      <c r="J21" s="7"/>
      <c r="K21" s="7"/>
      <c r="L21" s="7"/>
      <c r="M21" s="7"/>
      <c r="N21" s="7"/>
    </row>
    <row r="22" spans="1:14" ht="15.75">
      <c r="A22" s="29" t="s">
        <v>1202</v>
      </c>
      <c r="B22" s="2"/>
      <c r="C22" s="32">
        <v>3648000</v>
      </c>
      <c r="D22" s="32">
        <v>3648000</v>
      </c>
      <c r="E22" s="32"/>
      <c r="F22" s="32"/>
      <c r="G22" s="7"/>
      <c r="H22" s="7"/>
      <c r="I22" s="7"/>
      <c r="J22" s="7"/>
      <c r="K22" s="7"/>
      <c r="L22" s="7"/>
      <c r="M22" s="7"/>
      <c r="N22" s="7"/>
    </row>
    <row r="23" spans="1:14" ht="15.75">
      <c r="A23" s="29" t="s">
        <v>1203</v>
      </c>
      <c r="B23" s="2"/>
      <c r="C23" s="32">
        <f>C22-C21</f>
        <v>0</v>
      </c>
      <c r="D23" s="32">
        <f>D22-D21</f>
        <v>0</v>
      </c>
      <c r="E23" s="32">
        <f>E22-E21</f>
        <v>0</v>
      </c>
      <c r="F23" s="32">
        <f>F22-F21</f>
        <v>0</v>
      </c>
      <c r="G23" s="7"/>
      <c r="H23" s="7"/>
      <c r="I23" s="7"/>
      <c r="J23" s="7"/>
      <c r="K23" s="7"/>
      <c r="L23" s="7"/>
      <c r="M23" s="7"/>
      <c r="N23" s="7"/>
    </row>
    <row r="24" spans="1:14" ht="15.75">
      <c r="A24" s="15" t="s">
        <v>720</v>
      </c>
      <c r="B24" s="2"/>
      <c r="C24" s="32">
        <f>C26</f>
        <v>433596</v>
      </c>
      <c r="D24" s="32">
        <f>D26</f>
        <v>433596</v>
      </c>
      <c r="E24" s="32">
        <f>E26</f>
        <v>0</v>
      </c>
      <c r="F24" s="32">
        <f>F26</f>
        <v>0</v>
      </c>
      <c r="G24" s="7"/>
      <c r="H24" s="7"/>
      <c r="I24" s="7"/>
      <c r="J24" s="7"/>
      <c r="K24" s="7"/>
      <c r="L24" s="7"/>
      <c r="M24" s="7"/>
      <c r="N24" s="7"/>
    </row>
    <row r="25" spans="1:14" ht="15.75">
      <c r="A25" s="29" t="s">
        <v>1204</v>
      </c>
      <c r="B25" s="2"/>
      <c r="C25" s="32">
        <v>433596</v>
      </c>
      <c r="D25" s="32">
        <v>433596</v>
      </c>
      <c r="E25" s="32"/>
      <c r="F25" s="32"/>
      <c r="G25" s="7"/>
      <c r="H25" s="7"/>
      <c r="I25" s="7"/>
      <c r="J25" s="7"/>
      <c r="K25" s="7"/>
      <c r="L25" s="7"/>
      <c r="M25" s="7"/>
      <c r="N25" s="7"/>
    </row>
    <row r="26" spans="1:14" ht="15.75">
      <c r="A26" s="29" t="s">
        <v>1205</v>
      </c>
      <c r="B26" s="2"/>
      <c r="C26" s="32">
        <v>433596</v>
      </c>
      <c r="D26" s="32">
        <v>433596</v>
      </c>
      <c r="E26" s="32"/>
      <c r="F26" s="32"/>
      <c r="G26" s="7"/>
      <c r="H26" s="7"/>
      <c r="I26" s="7"/>
      <c r="J26" s="7"/>
      <c r="K26" s="7"/>
      <c r="L26" s="7"/>
      <c r="M26" s="7"/>
      <c r="N26" s="7"/>
    </row>
    <row r="27" spans="1:14" ht="15.75">
      <c r="A27" s="29" t="s">
        <v>1206</v>
      </c>
      <c r="B27" s="2"/>
      <c r="C27" s="32">
        <f>C26-C25</f>
        <v>0</v>
      </c>
      <c r="D27" s="32">
        <f>D26-D25</f>
        <v>0</v>
      </c>
      <c r="E27" s="32">
        <f>E26-E25</f>
        <v>0</v>
      </c>
      <c r="F27" s="32">
        <f>F26-F25</f>
        <v>0</v>
      </c>
      <c r="G27" s="7"/>
      <c r="H27" s="7"/>
      <c r="I27" s="7"/>
      <c r="J27" s="7"/>
      <c r="K27" s="7"/>
      <c r="L27" s="7"/>
      <c r="M27" s="7"/>
      <c r="N27" s="7"/>
    </row>
    <row r="28" spans="1:14" ht="15.75">
      <c r="A28" s="15" t="s">
        <v>721</v>
      </c>
      <c r="B28" s="2"/>
      <c r="C28" s="32">
        <f>C30</f>
        <v>2329020</v>
      </c>
      <c r="D28" s="32">
        <f>D30</f>
        <v>2329020</v>
      </c>
      <c r="E28" s="32">
        <f>E30</f>
        <v>0</v>
      </c>
      <c r="F28" s="32">
        <f>F30</f>
        <v>0</v>
      </c>
      <c r="G28" s="7"/>
      <c r="H28" s="7"/>
      <c r="I28" s="7"/>
      <c r="J28" s="7"/>
      <c r="K28" s="7"/>
      <c r="L28" s="7"/>
      <c r="M28" s="7"/>
      <c r="N28" s="7"/>
    </row>
    <row r="29" spans="1:14" ht="15.75">
      <c r="A29" s="29" t="s">
        <v>1211</v>
      </c>
      <c r="B29" s="2"/>
      <c r="C29" s="32">
        <v>2329020</v>
      </c>
      <c r="D29" s="32">
        <v>2329020</v>
      </c>
      <c r="E29" s="32"/>
      <c r="F29" s="32"/>
      <c r="G29" s="7"/>
      <c r="H29" s="7"/>
      <c r="I29" s="7"/>
      <c r="J29" s="7"/>
      <c r="K29" s="7"/>
      <c r="L29" s="7"/>
      <c r="M29" s="7"/>
      <c r="N29" s="7"/>
    </row>
    <row r="30" spans="1:14" ht="15.75">
      <c r="A30" s="29" t="s">
        <v>1212</v>
      </c>
      <c r="B30" s="2"/>
      <c r="C30" s="32">
        <v>2329020</v>
      </c>
      <c r="D30" s="32">
        <v>2329020</v>
      </c>
      <c r="E30" s="32"/>
      <c r="F30" s="32"/>
      <c r="G30" s="7"/>
      <c r="H30" s="7"/>
      <c r="I30" s="7"/>
      <c r="J30" s="7"/>
      <c r="K30" s="7"/>
      <c r="L30" s="7"/>
      <c r="M30" s="7"/>
      <c r="N30" s="7"/>
    </row>
    <row r="31" spans="1:14" ht="15.75">
      <c r="A31" s="29" t="s">
        <v>1207</v>
      </c>
      <c r="B31" s="2"/>
      <c r="C31" s="32">
        <f>C30-C29</f>
        <v>0</v>
      </c>
      <c r="D31" s="32">
        <f>D30-D29</f>
        <v>0</v>
      </c>
      <c r="E31" s="32">
        <f>E30-E29</f>
        <v>0</v>
      </c>
      <c r="F31" s="32">
        <f>F30-F29</f>
        <v>0</v>
      </c>
      <c r="G31" s="7"/>
      <c r="H31" s="7"/>
      <c r="I31" s="7"/>
      <c r="J31" s="7"/>
      <c r="K31" s="7"/>
      <c r="L31" s="7"/>
      <c r="M31" s="7"/>
      <c r="N31" s="7"/>
    </row>
    <row r="32" spans="1:14" ht="15.75">
      <c r="A32" s="14" t="s">
        <v>1197</v>
      </c>
      <c r="B32" s="2"/>
      <c r="C32" s="32">
        <f>C34</f>
        <v>3327317</v>
      </c>
      <c r="D32" s="32">
        <f>D34</f>
        <v>3327317</v>
      </c>
      <c r="E32" s="32">
        <f>E34</f>
        <v>0</v>
      </c>
      <c r="F32" s="32">
        <f>F34</f>
        <v>0</v>
      </c>
      <c r="G32" s="7"/>
      <c r="H32" s="7"/>
      <c r="I32" s="7"/>
      <c r="J32" s="7"/>
      <c r="K32" s="7"/>
      <c r="L32" s="7"/>
      <c r="M32" s="7"/>
      <c r="N32" s="7"/>
    </row>
    <row r="33" spans="1:14" ht="15.75">
      <c r="A33" s="15" t="s">
        <v>1210</v>
      </c>
      <c r="B33" s="2"/>
      <c r="C33" s="32">
        <v>6000000</v>
      </c>
      <c r="D33" s="32">
        <v>6000000</v>
      </c>
      <c r="E33" s="32"/>
      <c r="F33" s="32"/>
      <c r="G33" s="7"/>
      <c r="H33" s="7"/>
      <c r="I33" s="7"/>
      <c r="J33" s="7"/>
      <c r="K33" s="7"/>
      <c r="L33" s="7"/>
      <c r="M33" s="7"/>
      <c r="N33" s="7"/>
    </row>
    <row r="34" spans="1:14" ht="15.75">
      <c r="A34" s="15" t="s">
        <v>1208</v>
      </c>
      <c r="B34" s="2"/>
      <c r="C34" s="32">
        <v>3327317</v>
      </c>
      <c r="D34" s="32">
        <v>3327317</v>
      </c>
      <c r="E34" s="32"/>
      <c r="F34" s="32"/>
      <c r="G34" s="7"/>
      <c r="H34" s="7"/>
      <c r="I34" s="7"/>
      <c r="J34" s="7"/>
      <c r="K34" s="7"/>
      <c r="L34" s="7"/>
      <c r="M34" s="7"/>
      <c r="N34" s="7"/>
    </row>
    <row r="35" spans="1:14" ht="15.75">
      <c r="A35" s="15" t="s">
        <v>1209</v>
      </c>
      <c r="B35" s="2"/>
      <c r="C35" s="32">
        <v>-1336342</v>
      </c>
      <c r="D35" s="32">
        <v>-1336342</v>
      </c>
      <c r="E35" s="32">
        <f>E34-E33</f>
        <v>0</v>
      </c>
      <c r="F35" s="32">
        <f>F34-F33</f>
        <v>0</v>
      </c>
      <c r="G35" s="7"/>
      <c r="H35" s="7"/>
      <c r="I35" s="7"/>
      <c r="J35" s="7"/>
      <c r="K35" s="7"/>
      <c r="L35" s="7"/>
      <c r="M35" s="7"/>
      <c r="N35" s="7"/>
    </row>
    <row r="36" spans="1:14" ht="15.75">
      <c r="A36" s="14" t="s">
        <v>1290</v>
      </c>
      <c r="B36" s="2"/>
      <c r="C36" s="32">
        <f>C38</f>
        <v>12750</v>
      </c>
      <c r="D36" s="32">
        <f>D38</f>
        <v>12750</v>
      </c>
      <c r="E36" s="32">
        <f>E38</f>
        <v>0</v>
      </c>
      <c r="F36" s="32">
        <f>F38</f>
        <v>0</v>
      </c>
      <c r="G36" s="7"/>
      <c r="H36" s="7"/>
      <c r="I36" s="7"/>
      <c r="J36" s="7"/>
      <c r="K36" s="7"/>
      <c r="L36" s="7"/>
      <c r="M36" s="7"/>
      <c r="N36" s="7"/>
    </row>
    <row r="37" spans="1:14" ht="15.75">
      <c r="A37" s="15" t="s">
        <v>1294</v>
      </c>
      <c r="B37" s="2"/>
      <c r="C37" s="32">
        <v>12750</v>
      </c>
      <c r="D37" s="32">
        <v>12750</v>
      </c>
      <c r="E37" s="32"/>
      <c r="F37" s="32"/>
      <c r="G37" s="7"/>
      <c r="H37" s="7"/>
      <c r="I37" s="7"/>
      <c r="J37" s="7"/>
      <c r="K37" s="7"/>
      <c r="L37" s="7"/>
      <c r="M37" s="7"/>
      <c r="N37" s="7"/>
    </row>
    <row r="38" spans="1:14" ht="15.75">
      <c r="A38" s="15" t="s">
        <v>1291</v>
      </c>
      <c r="B38" s="2"/>
      <c r="C38" s="32">
        <v>12750</v>
      </c>
      <c r="D38" s="32">
        <v>12750</v>
      </c>
      <c r="E38" s="32"/>
      <c r="F38" s="32"/>
      <c r="G38" s="7"/>
      <c r="H38" s="7"/>
      <c r="I38" s="7"/>
      <c r="J38" s="7"/>
      <c r="K38" s="7"/>
      <c r="L38" s="7"/>
      <c r="M38" s="7"/>
      <c r="N38" s="7"/>
    </row>
    <row r="39" spans="1:14" ht="15.75">
      <c r="A39" s="15" t="s">
        <v>858</v>
      </c>
      <c r="B39" s="2"/>
      <c r="C39" s="32">
        <f>C38-C37</f>
        <v>0</v>
      </c>
      <c r="D39" s="32">
        <f>D38-D37</f>
        <v>0</v>
      </c>
      <c r="E39" s="32">
        <f>E38-E37</f>
        <v>0</v>
      </c>
      <c r="F39" s="32">
        <f>F38-F37</f>
        <v>0</v>
      </c>
      <c r="G39" s="7"/>
      <c r="H39" s="7"/>
      <c r="I39" s="7"/>
      <c r="J39" s="7"/>
      <c r="K39" s="7"/>
      <c r="L39" s="7"/>
      <c r="M39" s="7"/>
      <c r="N39" s="7"/>
    </row>
    <row r="40" spans="1:14" ht="15.75">
      <c r="A40" s="14" t="s">
        <v>1292</v>
      </c>
      <c r="B40" s="2"/>
      <c r="C40" s="32">
        <f>C42</f>
        <v>0</v>
      </c>
      <c r="D40" s="32">
        <f>D42</f>
        <v>0</v>
      </c>
      <c r="E40" s="32">
        <f>E42</f>
        <v>0</v>
      </c>
      <c r="F40" s="32">
        <f>F42</f>
        <v>0</v>
      </c>
      <c r="G40" s="7"/>
      <c r="H40" s="7"/>
      <c r="I40" s="7"/>
      <c r="J40" s="7"/>
      <c r="K40" s="7"/>
      <c r="L40" s="7"/>
      <c r="M40" s="7"/>
      <c r="N40" s="7"/>
    </row>
    <row r="41" spans="1:14" ht="15.75">
      <c r="A41" s="15" t="s">
        <v>1295</v>
      </c>
      <c r="B41" s="2"/>
      <c r="C41" s="32"/>
      <c r="D41" s="32"/>
      <c r="E41" s="32"/>
      <c r="F41" s="32"/>
      <c r="G41" s="7"/>
      <c r="H41" s="7"/>
      <c r="I41" s="7"/>
      <c r="J41" s="7"/>
      <c r="K41" s="7"/>
      <c r="L41" s="7"/>
      <c r="M41" s="7"/>
      <c r="N41" s="7"/>
    </row>
    <row r="42" spans="1:14" ht="15.75">
      <c r="A42" s="15" t="s">
        <v>1293</v>
      </c>
      <c r="B42" s="2"/>
      <c r="C42" s="32"/>
      <c r="D42" s="32"/>
      <c r="E42" s="32"/>
      <c r="F42" s="32"/>
      <c r="G42" s="7"/>
      <c r="H42" s="7"/>
      <c r="I42" s="7"/>
      <c r="J42" s="7"/>
      <c r="K42" s="7"/>
      <c r="L42" s="7"/>
      <c r="M42" s="7"/>
      <c r="N42" s="7"/>
    </row>
    <row r="43" spans="1:14" ht="15.75">
      <c r="A43" s="15" t="s">
        <v>858</v>
      </c>
      <c r="B43" s="2"/>
      <c r="C43" s="32">
        <f>C42-C41</f>
        <v>0</v>
      </c>
      <c r="D43" s="32">
        <f>D42-D41</f>
        <v>0</v>
      </c>
      <c r="E43" s="32">
        <f>E42-E41</f>
        <v>0</v>
      </c>
      <c r="F43" s="32">
        <f>F42-F41</f>
        <v>0</v>
      </c>
      <c r="G43" s="7"/>
      <c r="H43" s="7"/>
      <c r="I43" s="7"/>
      <c r="J43" s="7"/>
      <c r="K43" s="7"/>
      <c r="L43" s="7"/>
      <c r="M43" s="7"/>
      <c r="N43" s="7"/>
    </row>
    <row r="44" spans="1:14" ht="15.75">
      <c r="A44" s="14" t="s">
        <v>1308</v>
      </c>
      <c r="B44" s="2"/>
      <c r="C44" s="32">
        <v>1336342</v>
      </c>
      <c r="D44" s="32">
        <v>1336342</v>
      </c>
      <c r="E44" s="32"/>
      <c r="F44" s="32"/>
      <c r="G44" s="7"/>
      <c r="H44" s="7"/>
      <c r="I44" s="7"/>
      <c r="J44" s="7"/>
      <c r="K44" s="7"/>
      <c r="L44" s="7"/>
      <c r="M44" s="7"/>
      <c r="N44" s="7"/>
    </row>
    <row r="45" spans="1:14" ht="15.75">
      <c r="A45" s="14" t="s">
        <v>1439</v>
      </c>
      <c r="B45" s="2"/>
      <c r="C45" s="32">
        <v>13510578</v>
      </c>
      <c r="D45" s="32">
        <v>13510578</v>
      </c>
      <c r="E45" s="32"/>
      <c r="F45" s="32"/>
      <c r="G45" s="7"/>
      <c r="H45" s="7"/>
      <c r="I45" s="7"/>
      <c r="J45" s="7"/>
      <c r="K45" s="7"/>
      <c r="L45" s="7"/>
      <c r="M45" s="7"/>
      <c r="N45" s="7"/>
    </row>
    <row r="46" spans="1:14" ht="15.75">
      <c r="A46" s="14" t="s">
        <v>1438</v>
      </c>
      <c r="B46" s="2"/>
      <c r="C46" s="32">
        <v>21844</v>
      </c>
      <c r="D46" s="32">
        <v>21844</v>
      </c>
      <c r="E46" s="32"/>
      <c r="F46" s="32"/>
      <c r="G46" s="7"/>
      <c r="H46" s="7"/>
      <c r="I46" s="7"/>
      <c r="J46" s="7"/>
      <c r="K46" s="7"/>
      <c r="L46" s="7"/>
      <c r="M46" s="7"/>
      <c r="N46" s="7"/>
    </row>
    <row r="47" spans="1:14" ht="15.75">
      <c r="A47" s="13" t="s">
        <v>722</v>
      </c>
      <c r="B47" s="2" t="s">
        <v>216</v>
      </c>
      <c r="C47" s="32"/>
      <c r="D47" s="32"/>
      <c r="E47" s="32"/>
      <c r="F47" s="32"/>
      <c r="G47" s="7"/>
      <c r="H47" s="7"/>
      <c r="I47" s="7"/>
      <c r="J47" s="7"/>
      <c r="K47" s="7"/>
      <c r="L47" s="7"/>
      <c r="M47" s="7"/>
      <c r="N47" s="7"/>
    </row>
    <row r="48" spans="1:14" ht="15.75">
      <c r="A48" s="13" t="s">
        <v>1309</v>
      </c>
      <c r="B48" s="2" t="s">
        <v>217</v>
      </c>
      <c r="C48" s="32">
        <v>16424233</v>
      </c>
      <c r="D48" s="32">
        <v>14824233</v>
      </c>
      <c r="E48" s="32">
        <f>SUM(E49,E51,E52,E54,E55,E58)</f>
        <v>0</v>
      </c>
      <c r="F48" s="32">
        <f>SUM(F49,F51,F52,F54,F55,F58)</f>
        <v>1600000</v>
      </c>
      <c r="G48" s="7"/>
      <c r="H48" s="7"/>
      <c r="I48" s="7"/>
      <c r="J48" s="7"/>
      <c r="K48" s="7"/>
      <c r="L48" s="7"/>
      <c r="M48" s="7"/>
      <c r="N48" s="7"/>
    </row>
    <row r="49" spans="1:14" ht="15.75">
      <c r="A49" s="14" t="s">
        <v>1296</v>
      </c>
      <c r="B49" s="2"/>
      <c r="C49" s="32">
        <f>SUM(C50:C50)</f>
        <v>180000</v>
      </c>
      <c r="D49" s="32">
        <f>SUM(D50:D50)</f>
        <v>180000</v>
      </c>
      <c r="E49" s="32">
        <f>SUM(E50:E50)</f>
        <v>0</v>
      </c>
      <c r="F49" s="32">
        <f>SUM(F50:F50)</f>
        <v>0</v>
      </c>
      <c r="G49" s="7"/>
      <c r="H49" s="7"/>
      <c r="I49" s="7"/>
      <c r="J49" s="7"/>
      <c r="K49" s="7"/>
      <c r="L49" s="7"/>
      <c r="M49" s="7"/>
      <c r="N49" s="7"/>
    </row>
    <row r="50" spans="1:14" ht="15.75">
      <c r="A50" s="15" t="s">
        <v>1297</v>
      </c>
      <c r="B50" s="2"/>
      <c r="C50" s="32">
        <v>180000</v>
      </c>
      <c r="D50" s="32">
        <v>180000</v>
      </c>
      <c r="E50" s="32"/>
      <c r="F50" s="32"/>
      <c r="G50" s="7"/>
      <c r="H50" s="7"/>
      <c r="I50" s="7"/>
      <c r="J50" s="7"/>
      <c r="K50" s="7"/>
      <c r="L50" s="7"/>
      <c r="M50" s="7"/>
      <c r="N50" s="7"/>
    </row>
    <row r="51" spans="1:14" ht="15.75">
      <c r="A51" s="14" t="s">
        <v>1298</v>
      </c>
      <c r="B51" s="2"/>
      <c r="C51" s="32">
        <v>8790832</v>
      </c>
      <c r="D51" s="32">
        <v>7190832</v>
      </c>
      <c r="E51" s="32"/>
      <c r="F51" s="32">
        <v>1600000</v>
      </c>
      <c r="G51" s="7"/>
      <c r="H51" s="7"/>
      <c r="I51" s="7"/>
      <c r="J51" s="7"/>
      <c r="K51" s="7"/>
      <c r="L51" s="7"/>
      <c r="M51" s="7"/>
      <c r="N51" s="7"/>
    </row>
    <row r="52" spans="1:14" ht="15.75">
      <c r="A52" s="14" t="s">
        <v>725</v>
      </c>
      <c r="B52" s="2"/>
      <c r="C52" s="32">
        <f>SUM(C53)</f>
        <v>2214400</v>
      </c>
      <c r="D52" s="32">
        <f>SUM(D53)</f>
        <v>2214400</v>
      </c>
      <c r="E52" s="32">
        <f>SUM(E53)</f>
        <v>0</v>
      </c>
      <c r="F52" s="32">
        <f>SUM(F53)</f>
        <v>0</v>
      </c>
      <c r="G52" s="7"/>
      <c r="H52" s="7"/>
      <c r="I52" s="7"/>
      <c r="J52" s="7"/>
      <c r="K52" s="7"/>
      <c r="L52" s="7"/>
      <c r="M52" s="7"/>
      <c r="N52" s="7"/>
    </row>
    <row r="53" spans="1:14" ht="15.75">
      <c r="A53" s="15" t="s">
        <v>1299</v>
      </c>
      <c r="B53" s="2"/>
      <c r="C53" s="32">
        <v>2214400</v>
      </c>
      <c r="D53" s="32">
        <v>2214400</v>
      </c>
      <c r="E53" s="32"/>
      <c r="F53" s="32"/>
      <c r="G53" s="7"/>
      <c r="H53" s="7"/>
      <c r="I53" s="7"/>
      <c r="J53" s="7"/>
      <c r="K53" s="7"/>
      <c r="L53" s="7"/>
      <c r="M53" s="7"/>
      <c r="N53" s="7"/>
    </row>
    <row r="54" spans="1:14" ht="15.75">
      <c r="A54" s="14" t="s">
        <v>1300</v>
      </c>
      <c r="B54" s="2"/>
      <c r="C54" s="32"/>
      <c r="D54" s="32"/>
      <c r="E54" s="32"/>
      <c r="F54" s="32"/>
      <c r="G54" s="7"/>
      <c r="H54" s="7"/>
      <c r="I54" s="7"/>
      <c r="J54" s="7"/>
      <c r="K54" s="7"/>
      <c r="L54" s="7"/>
      <c r="M54" s="7"/>
      <c r="N54" s="7"/>
    </row>
    <row r="55" spans="1:14" ht="15.75">
      <c r="A55" s="14" t="s">
        <v>1301</v>
      </c>
      <c r="B55" s="2"/>
      <c r="C55" s="32">
        <f>SUM(C56:C57)</f>
        <v>5419001</v>
      </c>
      <c r="D55" s="32">
        <f>SUM(D56:D57)</f>
        <v>5419001</v>
      </c>
      <c r="E55" s="32">
        <f>SUM(E56:E57)</f>
        <v>0</v>
      </c>
      <c r="F55" s="32">
        <f>SUM(F56:F57)</f>
        <v>0</v>
      </c>
      <c r="G55" s="7"/>
      <c r="H55" s="7"/>
      <c r="I55" s="7"/>
      <c r="J55" s="7"/>
      <c r="K55" s="7"/>
      <c r="L55" s="7"/>
      <c r="M55" s="7"/>
      <c r="N55" s="7"/>
    </row>
    <row r="56" spans="1:14" ht="15.75">
      <c r="A56" s="15" t="s">
        <v>1310</v>
      </c>
      <c r="B56" s="2"/>
      <c r="C56" s="32">
        <v>3916800</v>
      </c>
      <c r="D56" s="32">
        <v>3916800</v>
      </c>
      <c r="E56" s="32"/>
      <c r="F56" s="32"/>
      <c r="G56" s="7"/>
      <c r="H56" s="7"/>
      <c r="I56" s="7"/>
      <c r="J56" s="7"/>
      <c r="K56" s="7"/>
      <c r="L56" s="7"/>
      <c r="M56" s="7"/>
      <c r="N56" s="7"/>
    </row>
    <row r="57" spans="1:14" ht="15.75">
      <c r="A57" s="15" t="s">
        <v>1311</v>
      </c>
      <c r="B57" s="2"/>
      <c r="C57" s="32">
        <v>1502201</v>
      </c>
      <c r="D57" s="32">
        <v>1502201</v>
      </c>
      <c r="E57" s="32"/>
      <c r="F57" s="32"/>
      <c r="G57" s="7"/>
      <c r="H57" s="7"/>
      <c r="I57" s="7"/>
      <c r="J57" s="7"/>
      <c r="K57" s="7"/>
      <c r="L57" s="7"/>
      <c r="M57" s="7"/>
      <c r="N57" s="7"/>
    </row>
    <row r="58" spans="1:14" ht="15.75">
      <c r="A58" s="14" t="s">
        <v>1302</v>
      </c>
      <c r="B58" s="2"/>
      <c r="C58" s="32"/>
      <c r="D58" s="32"/>
      <c r="E58" s="32"/>
      <c r="F58" s="32"/>
      <c r="G58" s="7"/>
      <c r="H58" s="7"/>
      <c r="I58" s="7"/>
      <c r="J58" s="7"/>
      <c r="K58" s="7"/>
      <c r="L58" s="7"/>
      <c r="M58" s="7"/>
      <c r="N58" s="7"/>
    </row>
    <row r="59" spans="1:14" ht="15.75">
      <c r="A59" s="13" t="s">
        <v>726</v>
      </c>
      <c r="B59" s="2" t="s">
        <v>218</v>
      </c>
      <c r="C59" s="32">
        <f>SUM(C60)</f>
        <v>1513920</v>
      </c>
      <c r="D59" s="32">
        <f>SUM(D60)</f>
        <v>1513920</v>
      </c>
      <c r="E59" s="32">
        <f>SUM(E60)</f>
        <v>0</v>
      </c>
      <c r="F59" s="32">
        <f>SUM(F60)</f>
        <v>0</v>
      </c>
      <c r="G59" s="7"/>
      <c r="H59" s="7"/>
      <c r="I59" s="7"/>
      <c r="J59" s="7"/>
      <c r="K59" s="7"/>
      <c r="L59" s="7"/>
      <c r="M59" s="7"/>
      <c r="N59" s="7"/>
    </row>
    <row r="60" spans="1:14" ht="15.75">
      <c r="A60" s="14" t="s">
        <v>728</v>
      </c>
      <c r="B60" s="2"/>
      <c r="C60" s="32">
        <v>1513920</v>
      </c>
      <c r="D60" s="32">
        <v>1513920</v>
      </c>
      <c r="E60" s="32"/>
      <c r="F60" s="32"/>
      <c r="G60" s="7"/>
      <c r="H60" s="7"/>
      <c r="I60" s="7"/>
      <c r="J60" s="7"/>
      <c r="K60" s="7"/>
      <c r="L60" s="7"/>
      <c r="M60" s="7"/>
      <c r="N60" s="7"/>
    </row>
    <row r="61" spans="1:14" ht="15.75">
      <c r="A61" s="13" t="s">
        <v>1303</v>
      </c>
      <c r="B61" s="2" t="s">
        <v>219</v>
      </c>
      <c r="C61" s="32">
        <v>5200981</v>
      </c>
      <c r="D61" s="32">
        <v>5200981</v>
      </c>
      <c r="E61" s="32">
        <f>SUM(E62:E63)</f>
        <v>0</v>
      </c>
      <c r="F61" s="32">
        <f>SUM(F62:F63)</f>
        <v>0</v>
      </c>
      <c r="G61" s="7"/>
      <c r="H61" s="7"/>
      <c r="I61" s="7"/>
      <c r="J61" s="7"/>
      <c r="K61" s="7"/>
      <c r="L61" s="7"/>
      <c r="M61" s="7"/>
      <c r="N61" s="7"/>
    </row>
    <row r="62" spans="1:14" ht="15.75">
      <c r="A62" s="14" t="s">
        <v>1304</v>
      </c>
      <c r="B62" s="2"/>
      <c r="C62" s="32">
        <v>4129101</v>
      </c>
      <c r="D62" s="32">
        <v>4129101</v>
      </c>
      <c r="E62" s="32"/>
      <c r="F62" s="32"/>
      <c r="G62" s="7"/>
      <c r="H62" s="7"/>
      <c r="I62" s="7"/>
      <c r="J62" s="7"/>
      <c r="K62" s="7"/>
      <c r="L62" s="7"/>
      <c r="M62" s="7"/>
      <c r="N62" s="7"/>
    </row>
    <row r="63" spans="1:14" ht="15.75">
      <c r="A63" s="14" t="s">
        <v>1496</v>
      </c>
      <c r="B63" s="2"/>
      <c r="C63" s="32">
        <v>1071880</v>
      </c>
      <c r="D63" s="32">
        <v>1071880</v>
      </c>
      <c r="E63" s="32"/>
      <c r="F63" s="32"/>
      <c r="G63" s="7"/>
      <c r="H63" s="7"/>
      <c r="I63" s="7"/>
      <c r="J63" s="7"/>
      <c r="K63" s="7"/>
      <c r="L63" s="7"/>
      <c r="M63" s="7"/>
      <c r="N63" s="7"/>
    </row>
    <row r="64" spans="1:14" ht="15.75">
      <c r="A64" s="13" t="s">
        <v>1305</v>
      </c>
      <c r="B64" s="2" t="s">
        <v>220</v>
      </c>
      <c r="C64" s="32"/>
      <c r="D64" s="32"/>
      <c r="E64" s="32"/>
      <c r="F64" s="32"/>
      <c r="G64" s="7"/>
      <c r="H64" s="7"/>
      <c r="I64" s="7"/>
      <c r="J64" s="7"/>
      <c r="K64" s="7"/>
      <c r="L64" s="7"/>
      <c r="M64" s="7"/>
      <c r="N64" s="7"/>
    </row>
    <row r="65" spans="1:14" ht="15.75">
      <c r="A65" s="4" t="s">
        <v>731</v>
      </c>
      <c r="B65" s="2" t="s">
        <v>221</v>
      </c>
      <c r="C65" s="32"/>
      <c r="D65" s="32"/>
      <c r="E65" s="32"/>
      <c r="F65" s="32"/>
      <c r="G65" s="7"/>
      <c r="H65" s="7"/>
      <c r="I65" s="7"/>
      <c r="J65" s="7"/>
      <c r="K65" s="7"/>
      <c r="L65" s="7"/>
      <c r="M65" s="7"/>
      <c r="N65" s="7"/>
    </row>
    <row r="66" spans="1:14" ht="15.75">
      <c r="A66" s="2" t="s">
        <v>733</v>
      </c>
      <c r="B66" s="2" t="s">
        <v>222</v>
      </c>
      <c r="C66" s="32"/>
      <c r="D66" s="32"/>
      <c r="E66" s="32"/>
      <c r="F66" s="32"/>
      <c r="G66" s="7"/>
      <c r="H66" s="7"/>
      <c r="I66" s="7"/>
      <c r="J66" s="7"/>
      <c r="K66" s="7"/>
      <c r="L66" s="7"/>
      <c r="M66" s="7"/>
      <c r="N66" s="7"/>
    </row>
    <row r="67" spans="1:14" ht="15.75">
      <c r="A67" s="2" t="s">
        <v>735</v>
      </c>
      <c r="B67" s="2" t="s">
        <v>223</v>
      </c>
      <c r="C67" s="32"/>
      <c r="D67" s="32"/>
      <c r="E67" s="32"/>
      <c r="F67" s="32"/>
      <c r="G67" s="7"/>
      <c r="H67" s="7"/>
      <c r="I67" s="7"/>
      <c r="J67" s="7"/>
      <c r="K67" s="7"/>
      <c r="L67" s="7"/>
      <c r="M67" s="7"/>
      <c r="N67" s="7"/>
    </row>
    <row r="68" spans="1:14" ht="15.75">
      <c r="A68" s="2" t="s">
        <v>737</v>
      </c>
      <c r="B68" s="2" t="s">
        <v>224</v>
      </c>
      <c r="C68" s="32"/>
      <c r="D68" s="32"/>
      <c r="E68" s="32"/>
      <c r="F68" s="32"/>
      <c r="G68" s="7"/>
      <c r="H68" s="7"/>
      <c r="I68" s="7"/>
      <c r="J68" s="7"/>
      <c r="K68" s="7"/>
      <c r="L68" s="7"/>
      <c r="M68" s="7"/>
      <c r="N68" s="7"/>
    </row>
    <row r="69" spans="1:14" ht="15.75">
      <c r="A69" s="16" t="s">
        <v>739</v>
      </c>
      <c r="B69" s="2" t="s">
        <v>225</v>
      </c>
      <c r="C69" s="32">
        <v>12692090</v>
      </c>
      <c r="D69" s="32">
        <v>3140641</v>
      </c>
      <c r="E69" s="32">
        <f>SUM(E70:E72)</f>
        <v>0</v>
      </c>
      <c r="F69" s="32">
        <f>SUM(F70:F72)</f>
        <v>9551449</v>
      </c>
      <c r="G69" s="7"/>
      <c r="H69" s="7"/>
      <c r="I69" s="7"/>
      <c r="J69" s="7"/>
      <c r="K69" s="7"/>
      <c r="L69" s="7"/>
      <c r="M69" s="7"/>
      <c r="N69" s="7"/>
    </row>
    <row r="70" spans="1:14" ht="15.75">
      <c r="A70" s="59" t="s">
        <v>1312</v>
      </c>
      <c r="B70" s="2"/>
      <c r="C70" s="32">
        <v>3114047</v>
      </c>
      <c r="D70" s="32">
        <v>3114047</v>
      </c>
      <c r="E70" s="32"/>
      <c r="F70" s="32"/>
      <c r="G70" s="7"/>
      <c r="H70" s="7"/>
      <c r="I70" s="7"/>
      <c r="J70" s="7"/>
      <c r="K70" s="7"/>
      <c r="L70" s="7"/>
      <c r="M70" s="7"/>
      <c r="N70" s="7"/>
    </row>
    <row r="71" spans="1:14" ht="15.75">
      <c r="A71" s="59" t="s">
        <v>1497</v>
      </c>
      <c r="B71" s="2"/>
      <c r="C71" s="32">
        <v>9551449</v>
      </c>
      <c r="D71" s="32"/>
      <c r="E71" s="32"/>
      <c r="F71" s="32">
        <v>9551449</v>
      </c>
      <c r="G71" s="7"/>
      <c r="H71" s="7"/>
      <c r="I71" s="7"/>
      <c r="J71" s="7"/>
      <c r="K71" s="7"/>
      <c r="L71" s="7"/>
      <c r="M71" s="7"/>
      <c r="N71" s="7"/>
    </row>
    <row r="72" spans="1:14" ht="15.75">
      <c r="A72" s="59" t="s">
        <v>1498</v>
      </c>
      <c r="B72" s="2"/>
      <c r="C72" s="32">
        <v>26594</v>
      </c>
      <c r="D72" s="32">
        <v>26594</v>
      </c>
      <c r="E72" s="32"/>
      <c r="F72" s="32"/>
      <c r="G72" s="7"/>
      <c r="H72" s="7"/>
      <c r="I72" s="7"/>
      <c r="J72" s="7"/>
      <c r="K72" s="7"/>
      <c r="L72" s="7"/>
      <c r="M72" s="7"/>
      <c r="N72" s="7"/>
    </row>
    <row r="73" spans="1:14" ht="15.75">
      <c r="A73" s="11" t="s">
        <v>741</v>
      </c>
      <c r="B73" s="2" t="s">
        <v>227</v>
      </c>
      <c r="C73" s="31">
        <f>SUM(C74,C79,C80,C81,C82)</f>
        <v>14252082</v>
      </c>
      <c r="D73" s="31">
        <f>SUM(D74,D79,D80,D81,D82)</f>
        <v>14252082</v>
      </c>
      <c r="E73" s="31">
        <f>SUM(E74,E79,E80,E81,E82)</f>
        <v>0</v>
      </c>
      <c r="F73" s="31">
        <f>SUM(F74,F79,F80,F81,F82)</f>
        <v>0</v>
      </c>
      <c r="G73" s="7"/>
      <c r="H73" s="7"/>
      <c r="I73" s="7"/>
      <c r="J73" s="7"/>
      <c r="K73" s="7"/>
      <c r="L73" s="7"/>
      <c r="M73" s="7"/>
      <c r="N73" s="7"/>
    </row>
    <row r="74" spans="1:14" ht="15.75">
      <c r="A74" s="2" t="s">
        <v>743</v>
      </c>
      <c r="B74" s="2" t="s">
        <v>228</v>
      </c>
      <c r="C74" s="32">
        <f>C75+C78</f>
        <v>0</v>
      </c>
      <c r="D74" s="32">
        <f>D75+D78</f>
        <v>0</v>
      </c>
      <c r="E74" s="32">
        <f>E75+E78</f>
        <v>0</v>
      </c>
      <c r="F74" s="32">
        <f>F75+F78</f>
        <v>0</v>
      </c>
      <c r="G74" s="7"/>
      <c r="H74" s="7"/>
      <c r="I74" s="7"/>
      <c r="J74" s="7"/>
      <c r="K74" s="7"/>
      <c r="L74" s="7"/>
      <c r="M74" s="7"/>
      <c r="N74" s="7"/>
    </row>
    <row r="75" spans="1:14" ht="15.75">
      <c r="A75" s="60" t="s">
        <v>1313</v>
      </c>
      <c r="B75" s="2"/>
      <c r="C75" s="32">
        <f>C76+C77</f>
        <v>0</v>
      </c>
      <c r="D75" s="32">
        <f>D76+D77</f>
        <v>0</v>
      </c>
      <c r="E75" s="32">
        <f>E76+E77</f>
        <v>0</v>
      </c>
      <c r="F75" s="32">
        <f>F76+F77</f>
        <v>0</v>
      </c>
      <c r="G75" s="7"/>
      <c r="H75" s="7"/>
      <c r="I75" s="7"/>
      <c r="J75" s="7"/>
      <c r="K75" s="7"/>
      <c r="L75" s="7"/>
      <c r="M75" s="7"/>
      <c r="N75" s="7"/>
    </row>
    <row r="76" spans="1:14" ht="15.75">
      <c r="A76" s="17" t="s">
        <v>1245</v>
      </c>
      <c r="B76" s="2"/>
      <c r="C76" s="32"/>
      <c r="D76" s="32"/>
      <c r="E76" s="32"/>
      <c r="F76" s="32"/>
      <c r="G76" s="7"/>
      <c r="H76" s="7"/>
      <c r="I76" s="7"/>
      <c r="J76" s="7"/>
      <c r="K76" s="7"/>
      <c r="L76" s="7"/>
      <c r="M76" s="7"/>
      <c r="N76" s="7"/>
    </row>
    <row r="77" spans="1:14" ht="15.75">
      <c r="A77" s="17" t="s">
        <v>1246</v>
      </c>
      <c r="B77" s="2"/>
      <c r="C77" s="32"/>
      <c r="D77" s="32"/>
      <c r="E77" s="32"/>
      <c r="F77" s="32"/>
      <c r="G77" s="7"/>
      <c r="H77" s="7"/>
      <c r="I77" s="7"/>
      <c r="J77" s="7"/>
      <c r="K77" s="7"/>
      <c r="L77" s="7"/>
      <c r="M77" s="7"/>
      <c r="N77" s="7"/>
    </row>
    <row r="78" spans="1:14" ht="15.75">
      <c r="A78" s="60" t="s">
        <v>1314</v>
      </c>
      <c r="B78" s="2"/>
      <c r="C78" s="32"/>
      <c r="D78" s="32"/>
      <c r="E78" s="32"/>
      <c r="F78" s="32"/>
      <c r="G78" s="7"/>
      <c r="H78" s="7"/>
      <c r="I78" s="7"/>
      <c r="J78" s="7"/>
      <c r="K78" s="7"/>
      <c r="L78" s="7"/>
      <c r="M78" s="7"/>
      <c r="N78" s="7"/>
    </row>
    <row r="79" spans="1:14" ht="15.75">
      <c r="A79" s="2" t="s">
        <v>745</v>
      </c>
      <c r="B79" s="2" t="s">
        <v>229</v>
      </c>
      <c r="C79" s="32"/>
      <c r="D79" s="32"/>
      <c r="E79" s="32"/>
      <c r="F79" s="32"/>
      <c r="G79" s="7"/>
      <c r="H79" s="7"/>
      <c r="I79" s="7"/>
      <c r="J79" s="7"/>
      <c r="K79" s="7"/>
      <c r="L79" s="7"/>
      <c r="M79" s="7"/>
      <c r="N79" s="7"/>
    </row>
    <row r="80" spans="1:14" ht="15.75">
      <c r="A80" s="2" t="s">
        <v>747</v>
      </c>
      <c r="B80" s="2" t="s">
        <v>230</v>
      </c>
      <c r="C80" s="32"/>
      <c r="D80" s="32"/>
      <c r="E80" s="32"/>
      <c r="F80" s="32"/>
      <c r="G80" s="7"/>
      <c r="H80" s="7"/>
      <c r="I80" s="7"/>
      <c r="J80" s="7"/>
      <c r="K80" s="7"/>
      <c r="L80" s="7"/>
      <c r="M80" s="7"/>
      <c r="N80" s="7"/>
    </row>
    <row r="81" spans="1:14" ht="15.75">
      <c r="A81" s="2" t="s">
        <v>749</v>
      </c>
      <c r="B81" s="2" t="s">
        <v>231</v>
      </c>
      <c r="C81" s="32"/>
      <c r="D81" s="32"/>
      <c r="E81" s="32"/>
      <c r="F81" s="32"/>
      <c r="G81" s="7"/>
      <c r="H81" s="7"/>
      <c r="I81" s="7"/>
      <c r="J81" s="7"/>
      <c r="K81" s="7"/>
      <c r="L81" s="7"/>
      <c r="M81" s="7"/>
      <c r="N81" s="7"/>
    </row>
    <row r="82" spans="1:14" ht="15.75">
      <c r="A82" s="2" t="s">
        <v>751</v>
      </c>
      <c r="B82" s="2" t="s">
        <v>232</v>
      </c>
      <c r="C82" s="32">
        <v>14252082</v>
      </c>
      <c r="D82" s="32">
        <v>14252082</v>
      </c>
      <c r="E82" s="32"/>
      <c r="F82" s="32"/>
      <c r="G82" s="7"/>
      <c r="H82" s="7"/>
      <c r="I82" s="7"/>
      <c r="J82" s="7"/>
      <c r="K82" s="7"/>
      <c r="L82" s="7"/>
      <c r="M82" s="7"/>
      <c r="N82" s="7"/>
    </row>
    <row r="83" spans="1:14" ht="15.75">
      <c r="A83" s="11" t="s">
        <v>753</v>
      </c>
      <c r="B83" s="2" t="s">
        <v>244</v>
      </c>
      <c r="C83" s="31">
        <f>SUM(C84,C87,C88,C89,C93,C108)</f>
        <v>45370312</v>
      </c>
      <c r="D83" s="31">
        <f>SUM(D84,D87,D88,D89,D93,D108)</f>
        <v>0</v>
      </c>
      <c r="E83" s="31">
        <f>SUM(E84,E87,E88,E89,E93,E108)</f>
        <v>35550312</v>
      </c>
      <c r="F83" s="31">
        <f>SUM(F84,F87,F88,F89,F93,F108)</f>
        <v>9820000</v>
      </c>
      <c r="G83" s="7"/>
      <c r="H83" s="7"/>
      <c r="I83" s="7"/>
      <c r="J83" s="7"/>
      <c r="K83" s="7"/>
      <c r="L83" s="7"/>
      <c r="M83" s="7"/>
      <c r="N83" s="7"/>
    </row>
    <row r="84" spans="1:14" ht="15.75">
      <c r="A84" s="2" t="s">
        <v>755</v>
      </c>
      <c r="B84" s="2" t="s">
        <v>245</v>
      </c>
      <c r="C84" s="32">
        <f>SUM(C85:C86)</f>
        <v>0</v>
      </c>
      <c r="D84" s="32">
        <f>SUM(D85:D86)</f>
        <v>0</v>
      </c>
      <c r="E84" s="32">
        <f>SUM(E85:E86)</f>
        <v>0</v>
      </c>
      <c r="F84" s="32">
        <f>SUM(F85:F86)</f>
        <v>0</v>
      </c>
      <c r="G84" s="7"/>
      <c r="H84" s="7"/>
      <c r="I84" s="7"/>
      <c r="J84" s="7"/>
      <c r="K84" s="7"/>
      <c r="L84" s="7"/>
      <c r="M84" s="7"/>
      <c r="N84" s="7"/>
    </row>
    <row r="85" spans="1:14" ht="15.75">
      <c r="A85" s="13" t="s">
        <v>757</v>
      </c>
      <c r="B85" s="2" t="s">
        <v>246</v>
      </c>
      <c r="C85" s="32"/>
      <c r="D85" s="32"/>
      <c r="E85" s="32"/>
      <c r="F85" s="32"/>
      <c r="G85" s="7"/>
      <c r="H85" s="7"/>
      <c r="I85" s="7"/>
      <c r="J85" s="7"/>
      <c r="K85" s="7"/>
      <c r="L85" s="7"/>
      <c r="M85" s="7"/>
      <c r="N85" s="7"/>
    </row>
    <row r="86" spans="1:14" ht="15.75">
      <c r="A86" s="13" t="s">
        <v>759</v>
      </c>
      <c r="B86" s="2" t="s">
        <v>247</v>
      </c>
      <c r="C86" s="32"/>
      <c r="D86" s="32"/>
      <c r="E86" s="32"/>
      <c r="F86" s="32"/>
      <c r="G86" s="7"/>
      <c r="H86" s="7"/>
      <c r="I86" s="7"/>
      <c r="J86" s="7"/>
      <c r="K86" s="7"/>
      <c r="L86" s="7"/>
      <c r="M86" s="7"/>
      <c r="N86" s="7"/>
    </row>
    <row r="87" spans="1:14" ht="15.75">
      <c r="A87" s="2" t="s">
        <v>761</v>
      </c>
      <c r="B87" s="2" t="s">
        <v>248</v>
      </c>
      <c r="C87" s="32"/>
      <c r="D87" s="32"/>
      <c r="E87" s="32"/>
      <c r="F87" s="32"/>
      <c r="G87" s="7"/>
      <c r="H87" s="7"/>
      <c r="I87" s="7"/>
      <c r="J87" s="7"/>
      <c r="K87" s="7"/>
      <c r="L87" s="7"/>
      <c r="M87" s="7"/>
      <c r="N87" s="7"/>
    </row>
    <row r="88" spans="1:14" ht="15.75">
      <c r="A88" s="2" t="s">
        <v>763</v>
      </c>
      <c r="B88" s="2" t="s">
        <v>249</v>
      </c>
      <c r="C88" s="32"/>
      <c r="D88" s="32"/>
      <c r="E88" s="32"/>
      <c r="F88" s="32"/>
      <c r="G88" s="7"/>
      <c r="H88" s="7"/>
      <c r="I88" s="7"/>
      <c r="J88" s="7"/>
      <c r="K88" s="7"/>
      <c r="L88" s="7"/>
      <c r="M88" s="7"/>
      <c r="N88" s="7"/>
    </row>
    <row r="89" spans="1:14" ht="15.75">
      <c r="A89" s="2" t="s">
        <v>765</v>
      </c>
      <c r="B89" s="2" t="s">
        <v>250</v>
      </c>
      <c r="C89" s="32">
        <f>SUM(C90)</f>
        <v>7948566</v>
      </c>
      <c r="D89" s="32">
        <f>SUM(D90)</f>
        <v>0</v>
      </c>
      <c r="E89" s="32">
        <f>SUM(E90)</f>
        <v>7948566</v>
      </c>
      <c r="F89" s="32">
        <f>SUM(F90)</f>
        <v>0</v>
      </c>
      <c r="G89" s="7"/>
      <c r="H89" s="7"/>
      <c r="I89" s="7"/>
      <c r="J89" s="7"/>
      <c r="K89" s="7"/>
      <c r="L89" s="7"/>
      <c r="M89" s="7"/>
      <c r="N89" s="7"/>
    </row>
    <row r="90" spans="1:14" ht="15.75">
      <c r="A90" s="13" t="s">
        <v>767</v>
      </c>
      <c r="B90" s="2"/>
      <c r="C90" s="32">
        <f>SUM(C91:C92)</f>
        <v>7948566</v>
      </c>
      <c r="D90" s="32">
        <f>SUM(D91:D92)</f>
        <v>0</v>
      </c>
      <c r="E90" s="32">
        <f>SUM(E91:E92)</f>
        <v>7948566</v>
      </c>
      <c r="F90" s="32">
        <f>SUM(F91:F92)</f>
        <v>0</v>
      </c>
      <c r="G90" s="7"/>
      <c r="H90" s="7"/>
      <c r="I90" s="7"/>
      <c r="J90" s="7"/>
      <c r="K90" s="7"/>
      <c r="L90" s="7"/>
      <c r="M90" s="7"/>
      <c r="N90" s="7"/>
    </row>
    <row r="91" spans="1:14" ht="15.75">
      <c r="A91" s="14" t="s">
        <v>1247</v>
      </c>
      <c r="B91" s="2"/>
      <c r="C91" s="32">
        <v>7948566</v>
      </c>
      <c r="D91" s="32"/>
      <c r="E91" s="32">
        <v>7948566</v>
      </c>
      <c r="F91" s="32"/>
      <c r="G91" s="7"/>
      <c r="H91" s="7"/>
      <c r="I91" s="7"/>
      <c r="J91" s="7"/>
      <c r="K91" s="7"/>
      <c r="L91" s="7"/>
      <c r="M91" s="7"/>
      <c r="N91" s="7"/>
    </row>
    <row r="92" spans="1:14" ht="15.75">
      <c r="A92" s="14" t="s">
        <v>1248</v>
      </c>
      <c r="B92" s="2"/>
      <c r="C92" s="32"/>
      <c r="D92" s="32"/>
      <c r="E92" s="32"/>
      <c r="F92" s="32"/>
      <c r="G92" s="7"/>
      <c r="H92" s="7"/>
      <c r="I92" s="7"/>
      <c r="J92" s="7"/>
      <c r="K92" s="7"/>
      <c r="L92" s="7"/>
      <c r="M92" s="7"/>
      <c r="N92" s="7"/>
    </row>
    <row r="93" spans="1:14" ht="15.75">
      <c r="A93" s="2" t="s">
        <v>769</v>
      </c>
      <c r="B93" s="2" t="s">
        <v>251</v>
      </c>
      <c r="C93" s="32">
        <f>SUM(C94,C101,C102,C103,C107)</f>
        <v>36298463</v>
      </c>
      <c r="D93" s="32">
        <f>SUM(D94,D101,D102,D103,D107)</f>
        <v>0</v>
      </c>
      <c r="E93" s="32">
        <f>SUM(E94,E101,E102,E103,E107)</f>
        <v>26478463</v>
      </c>
      <c r="F93" s="32">
        <f>SUM(F94,F101,F102,F103,F107)</f>
        <v>9820000</v>
      </c>
      <c r="G93" s="7"/>
      <c r="H93" s="7"/>
      <c r="I93" s="7"/>
      <c r="J93" s="7"/>
      <c r="K93" s="7"/>
      <c r="L93" s="7"/>
      <c r="M93" s="7"/>
      <c r="N93" s="7"/>
    </row>
    <row r="94" spans="1:14" ht="15.75">
      <c r="A94" s="13" t="s">
        <v>771</v>
      </c>
      <c r="B94" s="2" t="s">
        <v>252</v>
      </c>
      <c r="C94" s="32">
        <f>C95+C96+C100+C99</f>
        <v>26478463</v>
      </c>
      <c r="D94" s="32">
        <f>D95+D96+D100+D99</f>
        <v>0</v>
      </c>
      <c r="E94" s="32">
        <f>E95+E96+E100+E99</f>
        <v>26478463</v>
      </c>
      <c r="F94" s="32">
        <f>F95+F96+F100+F99</f>
        <v>0</v>
      </c>
      <c r="G94" s="7"/>
      <c r="H94" s="7"/>
      <c r="I94" s="7"/>
      <c r="J94" s="7"/>
      <c r="K94" s="7"/>
      <c r="L94" s="7"/>
      <c r="M94" s="7"/>
      <c r="N94" s="7"/>
    </row>
    <row r="95" spans="1:14" ht="15.75">
      <c r="A95" s="14" t="s">
        <v>773</v>
      </c>
      <c r="B95" s="2"/>
      <c r="C95" s="32"/>
      <c r="D95" s="32"/>
      <c r="E95" s="32"/>
      <c r="F95" s="32"/>
      <c r="G95" s="7"/>
      <c r="H95" s="7"/>
      <c r="I95" s="7"/>
      <c r="J95" s="7"/>
      <c r="K95" s="7"/>
      <c r="L95" s="7"/>
      <c r="M95" s="7"/>
      <c r="N95" s="7"/>
    </row>
    <row r="96" spans="1:14" ht="15.75">
      <c r="A96" s="14" t="s">
        <v>775</v>
      </c>
      <c r="B96" s="2"/>
      <c r="C96" s="32">
        <f>SUM(C97:C98)</f>
        <v>26478463</v>
      </c>
      <c r="D96" s="32">
        <f>SUM(D97:D98)</f>
        <v>0</v>
      </c>
      <c r="E96" s="32">
        <f>SUM(E97:E98)</f>
        <v>26478463</v>
      </c>
      <c r="F96" s="32">
        <f>SUM(F97:F98)</f>
        <v>0</v>
      </c>
      <c r="G96" s="7"/>
      <c r="H96" s="7"/>
      <c r="I96" s="7"/>
      <c r="J96" s="7"/>
      <c r="K96" s="7"/>
      <c r="L96" s="7"/>
      <c r="M96" s="7"/>
      <c r="N96" s="7"/>
    </row>
    <row r="97" spans="1:14" ht="15.75">
      <c r="A97" s="15" t="s">
        <v>777</v>
      </c>
      <c r="B97" s="2"/>
      <c r="C97" s="32">
        <v>26478463</v>
      </c>
      <c r="D97" s="32"/>
      <c r="E97" s="32">
        <v>26478463</v>
      </c>
      <c r="F97" s="32"/>
      <c r="G97" s="7"/>
      <c r="H97" s="7"/>
      <c r="I97" s="7"/>
      <c r="J97" s="7"/>
      <c r="K97" s="7"/>
      <c r="L97" s="7"/>
      <c r="M97" s="7"/>
      <c r="N97" s="7"/>
    </row>
    <row r="98" spans="1:14" ht="15.75">
      <c r="A98" s="15" t="s">
        <v>779</v>
      </c>
      <c r="B98" s="2"/>
      <c r="C98" s="32"/>
      <c r="D98" s="32"/>
      <c r="E98" s="32"/>
      <c r="F98" s="32"/>
      <c r="G98" s="7"/>
      <c r="H98" s="7"/>
      <c r="I98" s="7"/>
      <c r="J98" s="7"/>
      <c r="K98" s="7"/>
      <c r="L98" s="7"/>
      <c r="M98" s="7"/>
      <c r="N98" s="7"/>
    </row>
    <row r="99" spans="1:14" ht="15.75">
      <c r="A99" s="14" t="s">
        <v>781</v>
      </c>
      <c r="B99" s="2"/>
      <c r="C99" s="32"/>
      <c r="D99" s="32"/>
      <c r="E99" s="32"/>
      <c r="F99" s="32"/>
      <c r="G99" s="7"/>
      <c r="H99" s="7"/>
      <c r="I99" s="7"/>
      <c r="J99" s="7"/>
      <c r="K99" s="7"/>
      <c r="L99" s="7"/>
      <c r="M99" s="7"/>
      <c r="N99" s="7"/>
    </row>
    <row r="100" spans="1:14" ht="15.75">
      <c r="A100" s="14" t="s">
        <v>783</v>
      </c>
      <c r="B100" s="2"/>
      <c r="C100" s="32"/>
      <c r="D100" s="32"/>
      <c r="E100" s="32"/>
      <c r="F100" s="32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3" t="s">
        <v>785</v>
      </c>
      <c r="B101" s="2" t="s">
        <v>253</v>
      </c>
      <c r="C101" s="32"/>
      <c r="D101" s="32"/>
      <c r="E101" s="32"/>
      <c r="F101" s="32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3" t="s">
        <v>787</v>
      </c>
      <c r="B102" s="2" t="s">
        <v>254</v>
      </c>
      <c r="C102" s="32"/>
      <c r="D102" s="32"/>
      <c r="E102" s="32"/>
      <c r="F102" s="32"/>
      <c r="G102" s="7"/>
      <c r="H102" s="7"/>
      <c r="I102" s="7"/>
      <c r="J102" s="7"/>
      <c r="K102" s="7"/>
      <c r="L102" s="7"/>
      <c r="M102" s="7"/>
      <c r="N102" s="7"/>
    </row>
    <row r="103" spans="1:14" ht="15.75">
      <c r="A103" s="13" t="s">
        <v>789</v>
      </c>
      <c r="B103" s="2" t="s">
        <v>255</v>
      </c>
      <c r="C103" s="32">
        <f>SUM(C104:C104)</f>
        <v>9000000</v>
      </c>
      <c r="D103" s="32">
        <f>SUM(D104:D104)</f>
        <v>0</v>
      </c>
      <c r="E103" s="32">
        <f>SUM(E104:E104)</f>
        <v>0</v>
      </c>
      <c r="F103" s="32">
        <f>SUM(F104:F104)</f>
        <v>9000000</v>
      </c>
      <c r="G103" s="7"/>
      <c r="H103" s="7"/>
      <c r="I103" s="7"/>
      <c r="J103" s="7"/>
      <c r="K103" s="7"/>
      <c r="L103" s="7"/>
      <c r="M103" s="7"/>
      <c r="N103" s="7"/>
    </row>
    <row r="104" spans="1:14" ht="15.75">
      <c r="A104" s="14" t="s">
        <v>791</v>
      </c>
      <c r="B104" s="2"/>
      <c r="C104" s="32">
        <f>SUM(C105:C106)</f>
        <v>9000000</v>
      </c>
      <c r="D104" s="32">
        <f>SUM(D105:D106)</f>
        <v>0</v>
      </c>
      <c r="E104" s="32">
        <f>SUM(E105:E106)</f>
        <v>0</v>
      </c>
      <c r="F104" s="32">
        <f>SUM(F105:F106)</f>
        <v>9000000</v>
      </c>
      <c r="G104" s="7"/>
      <c r="H104" s="7"/>
      <c r="I104" s="7"/>
      <c r="J104" s="7"/>
      <c r="K104" s="7"/>
      <c r="L104" s="7"/>
      <c r="M104" s="7"/>
      <c r="N104" s="7"/>
    </row>
    <row r="105" spans="1:14" ht="15.75">
      <c r="A105" s="15" t="s">
        <v>793</v>
      </c>
      <c r="B105" s="2"/>
      <c r="C105" s="32">
        <v>9000000</v>
      </c>
      <c r="D105" s="32"/>
      <c r="E105" s="32"/>
      <c r="F105" s="32">
        <v>9000000</v>
      </c>
      <c r="G105" s="7"/>
      <c r="H105" s="7"/>
      <c r="I105" s="7"/>
      <c r="J105" s="7"/>
      <c r="K105" s="7"/>
      <c r="L105" s="7"/>
      <c r="M105" s="7"/>
      <c r="N105" s="7"/>
    </row>
    <row r="106" spans="1:14" ht="15.75">
      <c r="A106" s="15" t="s">
        <v>795</v>
      </c>
      <c r="B106" s="2"/>
      <c r="C106" s="32"/>
      <c r="D106" s="32"/>
      <c r="E106" s="32"/>
      <c r="F106" s="32"/>
      <c r="G106" s="7"/>
      <c r="H106" s="7"/>
      <c r="I106" s="7"/>
      <c r="J106" s="7"/>
      <c r="K106" s="7"/>
      <c r="L106" s="7"/>
      <c r="M106" s="7"/>
      <c r="N106" s="7"/>
    </row>
    <row r="107" spans="1:14" ht="15.75">
      <c r="A107" s="13" t="s">
        <v>1011</v>
      </c>
      <c r="B107" s="2" t="s">
        <v>256</v>
      </c>
      <c r="C107" s="32">
        <v>820000</v>
      </c>
      <c r="D107" s="32"/>
      <c r="E107" s="32"/>
      <c r="F107" s="32">
        <v>820000</v>
      </c>
      <c r="G107" s="7"/>
      <c r="H107" s="7"/>
      <c r="I107" s="7"/>
      <c r="J107" s="7"/>
      <c r="K107" s="7"/>
      <c r="L107" s="7"/>
      <c r="M107" s="7"/>
      <c r="N107" s="7"/>
    </row>
    <row r="108" spans="1:14" ht="15.75">
      <c r="A108" s="2" t="s">
        <v>798</v>
      </c>
      <c r="B108" s="2" t="s">
        <v>257</v>
      </c>
      <c r="C108" s="32">
        <f>SUM(C109:C110)</f>
        <v>1123283</v>
      </c>
      <c r="D108" s="32">
        <f>SUM(D109:D110)</f>
        <v>0</v>
      </c>
      <c r="E108" s="32">
        <f>SUM(E109:E110)</f>
        <v>1123283</v>
      </c>
      <c r="F108" s="32">
        <f>SUM(F109:F110)</f>
        <v>0</v>
      </c>
      <c r="G108" s="7"/>
      <c r="H108" s="7"/>
      <c r="I108" s="7"/>
      <c r="J108" s="7"/>
      <c r="K108" s="7"/>
      <c r="L108" s="7"/>
      <c r="M108" s="7"/>
      <c r="N108" s="7"/>
    </row>
    <row r="109" spans="1:14" ht="15.75">
      <c r="A109" s="13" t="s">
        <v>800</v>
      </c>
      <c r="B109" s="2"/>
      <c r="C109" s="32"/>
      <c r="D109" s="32"/>
      <c r="E109" s="32"/>
      <c r="F109" s="32"/>
      <c r="G109" s="7"/>
      <c r="H109" s="7"/>
      <c r="I109" s="7"/>
      <c r="J109" s="7"/>
      <c r="K109" s="7"/>
      <c r="L109" s="7"/>
      <c r="M109" s="7"/>
      <c r="N109" s="7"/>
    </row>
    <row r="110" spans="1:14" ht="15.75">
      <c r="A110" s="13" t="s">
        <v>802</v>
      </c>
      <c r="B110" s="2"/>
      <c r="C110" s="32">
        <v>1123283</v>
      </c>
      <c r="D110" s="32">
        <f>SUM(D112:D119)</f>
        <v>0</v>
      </c>
      <c r="E110" s="32">
        <v>1123283</v>
      </c>
      <c r="F110" s="32">
        <f>SUM(F112:F119)</f>
        <v>0</v>
      </c>
      <c r="G110" s="7"/>
      <c r="H110" s="7"/>
      <c r="I110" s="7"/>
      <c r="J110" s="7"/>
      <c r="K110" s="7"/>
      <c r="L110" s="7"/>
      <c r="M110" s="7"/>
      <c r="N110" s="7"/>
    </row>
    <row r="111" spans="1:14" ht="15.75">
      <c r="A111" s="14" t="s">
        <v>1316</v>
      </c>
      <c r="B111" s="2"/>
      <c r="C111" s="32"/>
      <c r="D111" s="32"/>
      <c r="E111" s="32"/>
      <c r="F111" s="32"/>
      <c r="G111" s="7"/>
      <c r="H111" s="7"/>
      <c r="I111" s="7"/>
      <c r="J111" s="7"/>
      <c r="K111" s="7"/>
      <c r="L111" s="7"/>
      <c r="M111" s="7"/>
      <c r="N111" s="7"/>
    </row>
    <row r="112" spans="1:14" ht="15.75">
      <c r="A112" s="14" t="s">
        <v>1317</v>
      </c>
      <c r="B112" s="2"/>
      <c r="C112" s="32"/>
      <c r="D112" s="32"/>
      <c r="E112" s="32"/>
      <c r="F112" s="32"/>
      <c r="G112" s="7"/>
      <c r="H112" s="7"/>
      <c r="I112" s="7"/>
      <c r="J112" s="7"/>
      <c r="K112" s="7"/>
      <c r="L112" s="7"/>
      <c r="M112" s="7"/>
      <c r="N112" s="7"/>
    </row>
    <row r="113" spans="1:14" ht="15.75">
      <c r="A113" s="14" t="s">
        <v>1318</v>
      </c>
      <c r="B113" s="2"/>
      <c r="C113" s="32"/>
      <c r="D113" s="32"/>
      <c r="E113" s="32"/>
      <c r="F113" s="32"/>
      <c r="G113" s="7"/>
      <c r="H113" s="7"/>
      <c r="I113" s="7"/>
      <c r="J113" s="7"/>
      <c r="K113" s="7"/>
      <c r="L113" s="7"/>
      <c r="M113" s="7"/>
      <c r="N113" s="7"/>
    </row>
    <row r="114" spans="1:14" ht="15.75">
      <c r="A114" s="14" t="s">
        <v>1319</v>
      </c>
      <c r="B114" s="2"/>
      <c r="C114" s="32"/>
      <c r="D114" s="32"/>
      <c r="E114" s="32"/>
      <c r="F114" s="32"/>
      <c r="G114" s="7"/>
      <c r="H114" s="7"/>
      <c r="I114" s="7"/>
      <c r="J114" s="7"/>
      <c r="K114" s="7"/>
      <c r="L114" s="7"/>
      <c r="M114" s="7"/>
      <c r="N114" s="7"/>
    </row>
    <row r="115" spans="1:14" ht="15.75">
      <c r="A115" s="14" t="s">
        <v>1320</v>
      </c>
      <c r="B115" s="2"/>
      <c r="C115" s="32"/>
      <c r="D115" s="32"/>
      <c r="E115" s="32"/>
      <c r="F115" s="32"/>
      <c r="G115" s="7"/>
      <c r="H115" s="7"/>
      <c r="I115" s="7"/>
      <c r="J115" s="7"/>
      <c r="K115" s="7"/>
      <c r="L115" s="7"/>
      <c r="M115" s="7"/>
      <c r="N115" s="7"/>
    </row>
    <row r="116" spans="1:14" ht="15.75">
      <c r="A116" s="14" t="s">
        <v>1321</v>
      </c>
      <c r="B116" s="2"/>
      <c r="C116" s="32"/>
      <c r="D116" s="32"/>
      <c r="E116" s="32"/>
      <c r="F116" s="32"/>
      <c r="G116" s="7"/>
      <c r="H116" s="7"/>
      <c r="I116" s="7"/>
      <c r="J116" s="7"/>
      <c r="K116" s="7"/>
      <c r="L116" s="7"/>
      <c r="M116" s="7"/>
      <c r="N116" s="7"/>
    </row>
    <row r="117" spans="1:14" ht="15.75">
      <c r="A117" s="14" t="s">
        <v>1322</v>
      </c>
      <c r="B117" s="2"/>
      <c r="C117" s="32"/>
      <c r="D117" s="32"/>
      <c r="E117" s="32"/>
      <c r="F117" s="32"/>
      <c r="G117" s="7"/>
      <c r="H117" s="7"/>
      <c r="I117" s="7"/>
      <c r="J117" s="7"/>
      <c r="K117" s="7"/>
      <c r="L117" s="7"/>
      <c r="M117" s="7"/>
      <c r="N117" s="7"/>
    </row>
    <row r="118" spans="1:14" ht="15.75">
      <c r="A118" s="14" t="s">
        <v>1323</v>
      </c>
      <c r="B118" s="2"/>
      <c r="C118" s="32"/>
      <c r="D118" s="32"/>
      <c r="E118" s="32"/>
      <c r="F118" s="32"/>
      <c r="G118" s="7"/>
      <c r="H118" s="7"/>
      <c r="I118" s="7"/>
      <c r="J118" s="7"/>
      <c r="K118" s="7"/>
      <c r="L118" s="7"/>
      <c r="M118" s="7"/>
      <c r="N118" s="7"/>
    </row>
    <row r="119" spans="1:14" ht="15.75">
      <c r="A119" s="14" t="s">
        <v>1315</v>
      </c>
      <c r="B119" s="2"/>
      <c r="C119" s="32">
        <v>1123283</v>
      </c>
      <c r="D119" s="32"/>
      <c r="E119" s="32">
        <v>1123283</v>
      </c>
      <c r="F119" s="32"/>
      <c r="G119" s="7"/>
      <c r="H119" s="7"/>
      <c r="I119" s="7"/>
      <c r="J119" s="7"/>
      <c r="K119" s="7"/>
      <c r="L119" s="7"/>
      <c r="M119" s="7"/>
      <c r="N119" s="7"/>
    </row>
    <row r="120" spans="1:14" ht="15.75">
      <c r="A120" s="11" t="s">
        <v>812</v>
      </c>
      <c r="B120" s="2" t="s">
        <v>285</v>
      </c>
      <c r="C120" s="31">
        <f>SUM(C121,C122,C131,C134,C139,C143,C146,C147,C150,C151,C152)</f>
        <v>25325467</v>
      </c>
      <c r="D120" s="31">
        <f>SUM(D121,D122,D131,D134,D139,D143,D146,D147,D150,D151,D152)</f>
        <v>25325467</v>
      </c>
      <c r="E120" s="31">
        <f>SUM(E121,E122,E131,E134,E139,E143,E146,E147,E150,E151,E152)</f>
        <v>0</v>
      </c>
      <c r="F120" s="31">
        <f>SUM(F121,F122,F131,F134,F139,F143,F146,F147,F150,F151,F152)</f>
        <v>0</v>
      </c>
      <c r="G120" s="7"/>
      <c r="H120" s="7"/>
      <c r="I120" s="7"/>
      <c r="J120" s="7"/>
      <c r="K120" s="7"/>
      <c r="L120" s="7"/>
      <c r="M120" s="7"/>
      <c r="N120" s="7"/>
    </row>
    <row r="121" spans="1:14" ht="15.75">
      <c r="A121" s="2" t="s">
        <v>814</v>
      </c>
      <c r="B121" s="2" t="s">
        <v>286</v>
      </c>
      <c r="C121" s="32"/>
      <c r="D121" s="32"/>
      <c r="E121" s="32"/>
      <c r="F121" s="32"/>
      <c r="G121" s="7"/>
      <c r="H121" s="7"/>
      <c r="I121" s="7"/>
      <c r="J121" s="7"/>
      <c r="K121" s="7"/>
      <c r="L121" s="7"/>
      <c r="M121" s="7"/>
      <c r="N121" s="7"/>
    </row>
    <row r="122" spans="1:14" ht="15.75">
      <c r="A122" s="2" t="s">
        <v>816</v>
      </c>
      <c r="B122" s="2" t="s">
        <v>287</v>
      </c>
      <c r="C122" s="32">
        <f>SUM(,C123,C126,C127)</f>
        <v>6200000</v>
      </c>
      <c r="D122" s="32">
        <f>SUM(,D123,D126,D127)</f>
        <v>6200000</v>
      </c>
      <c r="E122" s="32">
        <f>SUM(,E123,E126,E127)</f>
        <v>0</v>
      </c>
      <c r="F122" s="32">
        <f>SUM(,F123,F126,F127)</f>
        <v>0</v>
      </c>
      <c r="G122" s="7"/>
      <c r="H122" s="7"/>
      <c r="I122" s="7"/>
      <c r="J122" s="7"/>
      <c r="K122" s="7"/>
      <c r="L122" s="7"/>
      <c r="M122" s="7"/>
      <c r="N122" s="7"/>
    </row>
    <row r="123" spans="1:14" ht="15.75">
      <c r="A123" s="13" t="s">
        <v>1324</v>
      </c>
      <c r="B123" s="2"/>
      <c r="C123" s="32">
        <f>SUM(C124:C125)</f>
        <v>0</v>
      </c>
      <c r="D123" s="32">
        <f>SUM(D124:D125)</f>
        <v>0</v>
      </c>
      <c r="E123" s="32">
        <f>SUM(E124:E125)</f>
        <v>0</v>
      </c>
      <c r="F123" s="32">
        <f>SUM(F124:F125)</f>
        <v>0</v>
      </c>
      <c r="G123" s="7"/>
      <c r="H123" s="7"/>
      <c r="I123" s="7"/>
      <c r="J123" s="7"/>
      <c r="K123" s="7"/>
      <c r="L123" s="7"/>
      <c r="M123" s="7"/>
      <c r="N123" s="7"/>
    </row>
    <row r="124" spans="1:14" ht="15.75">
      <c r="A124" s="14" t="s">
        <v>1325</v>
      </c>
      <c r="B124" s="2"/>
      <c r="C124" s="32"/>
      <c r="D124" s="32"/>
      <c r="E124" s="32"/>
      <c r="F124" s="32"/>
      <c r="G124" s="7"/>
      <c r="H124" s="7"/>
      <c r="I124" s="7"/>
      <c r="J124" s="7"/>
      <c r="K124" s="7"/>
      <c r="L124" s="7"/>
      <c r="M124" s="7"/>
      <c r="N124" s="7"/>
    </row>
    <row r="125" spans="1:14" ht="15.75">
      <c r="A125" s="14" t="s">
        <v>1326</v>
      </c>
      <c r="B125" s="2"/>
      <c r="C125" s="32"/>
      <c r="D125" s="32"/>
      <c r="E125" s="32"/>
      <c r="F125" s="32"/>
      <c r="G125" s="7"/>
      <c r="H125" s="7"/>
      <c r="I125" s="7"/>
      <c r="J125" s="7"/>
      <c r="K125" s="7"/>
      <c r="L125" s="7"/>
      <c r="M125" s="7"/>
      <c r="N125" s="7"/>
    </row>
    <row r="126" spans="1:14" ht="15.75">
      <c r="A126" s="13" t="s">
        <v>1327</v>
      </c>
      <c r="B126" s="2"/>
      <c r="C126" s="32"/>
      <c r="D126" s="32"/>
      <c r="E126" s="32"/>
      <c r="F126" s="32"/>
      <c r="G126" s="7"/>
      <c r="H126" s="7"/>
      <c r="I126" s="7"/>
      <c r="J126" s="7"/>
      <c r="K126" s="7"/>
      <c r="L126" s="7"/>
      <c r="M126" s="7"/>
      <c r="N126" s="7"/>
    </row>
    <row r="127" spans="1:14" ht="15.75">
      <c r="A127" s="13" t="s">
        <v>1328</v>
      </c>
      <c r="B127" s="2"/>
      <c r="C127" s="32">
        <f>SUM(C128:C130)</f>
        <v>6200000</v>
      </c>
      <c r="D127" s="32">
        <f>SUM(D128:D130)</f>
        <v>6200000</v>
      </c>
      <c r="E127" s="32">
        <f>SUM(E128:E130)</f>
        <v>0</v>
      </c>
      <c r="F127" s="32">
        <f>SUM(F128:F130)</f>
        <v>0</v>
      </c>
      <c r="G127" s="7"/>
      <c r="H127" s="7"/>
      <c r="I127" s="7"/>
      <c r="J127" s="7"/>
      <c r="K127" s="7"/>
      <c r="L127" s="7"/>
      <c r="M127" s="7"/>
      <c r="N127" s="7"/>
    </row>
    <row r="128" spans="1:14" ht="15.75">
      <c r="A128" s="14" t="s">
        <v>1329</v>
      </c>
      <c r="B128" s="2"/>
      <c r="C128" s="32">
        <v>2000000</v>
      </c>
      <c r="D128" s="32">
        <v>2000000</v>
      </c>
      <c r="E128" s="32"/>
      <c r="F128" s="32"/>
      <c r="G128" s="7"/>
      <c r="H128" s="7"/>
      <c r="I128" s="7"/>
      <c r="J128" s="7"/>
      <c r="K128" s="7"/>
      <c r="L128" s="7"/>
      <c r="M128" s="7"/>
      <c r="N128" s="7"/>
    </row>
    <row r="129" spans="1:14" ht="15.75">
      <c r="A129" s="14" t="s">
        <v>1330</v>
      </c>
      <c r="B129" s="2"/>
      <c r="C129" s="32">
        <v>4000000</v>
      </c>
      <c r="D129" s="32">
        <v>4000000</v>
      </c>
      <c r="E129" s="32"/>
      <c r="F129" s="32"/>
      <c r="G129" s="7"/>
      <c r="H129" s="7"/>
      <c r="I129" s="7"/>
      <c r="J129" s="7"/>
      <c r="K129" s="7"/>
      <c r="L129" s="7"/>
      <c r="M129" s="7"/>
      <c r="N129" s="7"/>
    </row>
    <row r="130" spans="1:14" ht="15.75">
      <c r="A130" s="14" t="s">
        <v>1331</v>
      </c>
      <c r="B130" s="2"/>
      <c r="C130" s="32">
        <v>200000</v>
      </c>
      <c r="D130" s="32">
        <v>200000</v>
      </c>
      <c r="E130" s="32"/>
      <c r="F130" s="32"/>
      <c r="G130" s="7"/>
      <c r="H130" s="7"/>
      <c r="I130" s="7"/>
      <c r="J130" s="7"/>
      <c r="K130" s="7"/>
      <c r="L130" s="7"/>
      <c r="M130" s="7"/>
      <c r="N130" s="7"/>
    </row>
    <row r="131" spans="1:14" ht="15.75">
      <c r="A131" s="4" t="s">
        <v>825</v>
      </c>
      <c r="B131" s="2" t="s">
        <v>288</v>
      </c>
      <c r="C131" s="32">
        <f>SUM(C132:C133)</f>
        <v>1779383</v>
      </c>
      <c r="D131" s="32">
        <f>SUM(D132:D133)</f>
        <v>1779383</v>
      </c>
      <c r="E131" s="32">
        <f>SUM(E132:E133)</f>
        <v>0</v>
      </c>
      <c r="F131" s="32">
        <f>SUM(F132:F133)</f>
        <v>0</v>
      </c>
      <c r="G131" s="7"/>
      <c r="H131" s="7"/>
      <c r="I131" s="7"/>
      <c r="J131" s="7"/>
      <c r="K131" s="7"/>
      <c r="L131" s="7"/>
      <c r="M131" s="7"/>
      <c r="N131" s="7"/>
    </row>
    <row r="132" spans="1:14" ht="15.75">
      <c r="A132" s="13" t="s">
        <v>827</v>
      </c>
      <c r="B132" s="2"/>
      <c r="C132" s="32"/>
      <c r="D132" s="32"/>
      <c r="E132" s="32"/>
      <c r="F132" s="32"/>
      <c r="G132" s="7"/>
      <c r="H132" s="7"/>
      <c r="I132" s="7"/>
      <c r="J132" s="7"/>
      <c r="K132" s="7"/>
      <c r="L132" s="7"/>
      <c r="M132" s="7"/>
      <c r="N132" s="7"/>
    </row>
    <row r="133" spans="1:14" ht="15.75">
      <c r="A133" s="13" t="s">
        <v>829</v>
      </c>
      <c r="B133" s="2"/>
      <c r="C133" s="32">
        <v>1779383</v>
      </c>
      <c r="D133" s="32">
        <v>1779383</v>
      </c>
      <c r="E133" s="32"/>
      <c r="F133" s="32"/>
      <c r="G133" s="7"/>
      <c r="H133" s="7"/>
      <c r="I133" s="7"/>
      <c r="J133" s="7"/>
      <c r="K133" s="7"/>
      <c r="L133" s="7"/>
      <c r="M133" s="7"/>
      <c r="N133" s="7"/>
    </row>
    <row r="134" spans="1:14" ht="15.75">
      <c r="A134" s="2" t="s">
        <v>831</v>
      </c>
      <c r="B134" s="2" t="s">
        <v>289</v>
      </c>
      <c r="C134" s="32">
        <f>SUM(C135:C138)</f>
        <v>2100000</v>
      </c>
      <c r="D134" s="32">
        <f>SUM(D135:D138)</f>
        <v>2100000</v>
      </c>
      <c r="E134" s="32">
        <f>SUM(E135:E138)</f>
        <v>0</v>
      </c>
      <c r="F134" s="32">
        <f>SUM(F135:F138)</f>
        <v>0</v>
      </c>
      <c r="G134" s="7"/>
      <c r="H134" s="7"/>
      <c r="I134" s="7"/>
      <c r="J134" s="7"/>
      <c r="K134" s="7"/>
      <c r="L134" s="7"/>
      <c r="M134" s="7"/>
      <c r="N134" s="7"/>
    </row>
    <row r="135" spans="1:14" ht="15.75">
      <c r="A135" s="13" t="s">
        <v>1332</v>
      </c>
      <c r="B135" s="2"/>
      <c r="C135" s="32">
        <v>500000</v>
      </c>
      <c r="D135" s="32">
        <v>500000</v>
      </c>
      <c r="E135" s="32"/>
      <c r="F135" s="32"/>
      <c r="G135" s="7"/>
      <c r="H135" s="7"/>
      <c r="I135" s="7"/>
      <c r="J135" s="7"/>
      <c r="K135" s="7"/>
      <c r="L135" s="7"/>
      <c r="M135" s="7"/>
      <c r="N135" s="7"/>
    </row>
    <row r="136" spans="1:14" ht="15.75">
      <c r="A136" s="13" t="s">
        <v>1333</v>
      </c>
      <c r="B136" s="2"/>
      <c r="C136" s="32">
        <v>300000</v>
      </c>
      <c r="D136" s="32">
        <v>300000</v>
      </c>
      <c r="E136" s="32"/>
      <c r="F136" s="32"/>
      <c r="G136" s="7"/>
      <c r="H136" s="7"/>
      <c r="I136" s="7"/>
      <c r="J136" s="7"/>
      <c r="K136" s="7"/>
      <c r="L136" s="7"/>
      <c r="M136" s="7"/>
      <c r="N136" s="7"/>
    </row>
    <row r="137" spans="1:14" ht="15.75">
      <c r="A137" s="13" t="s">
        <v>1334</v>
      </c>
      <c r="B137" s="2"/>
      <c r="C137" s="32">
        <v>600000</v>
      </c>
      <c r="D137" s="32">
        <v>600000</v>
      </c>
      <c r="E137" s="32"/>
      <c r="F137" s="32"/>
      <c r="G137" s="7"/>
      <c r="H137" s="7"/>
      <c r="I137" s="7"/>
      <c r="J137" s="7"/>
      <c r="K137" s="7"/>
      <c r="L137" s="7"/>
      <c r="M137" s="7"/>
      <c r="N137" s="7"/>
    </row>
    <row r="138" spans="1:14" ht="15.75">
      <c r="A138" s="13" t="s">
        <v>1335</v>
      </c>
      <c r="B138" s="2"/>
      <c r="C138" s="32">
        <v>700000</v>
      </c>
      <c r="D138" s="32">
        <v>700000</v>
      </c>
      <c r="E138" s="32"/>
      <c r="F138" s="32"/>
      <c r="G138" s="7"/>
      <c r="H138" s="7"/>
      <c r="I138" s="7"/>
      <c r="J138" s="7"/>
      <c r="K138" s="7"/>
      <c r="L138" s="7"/>
      <c r="M138" s="7"/>
      <c r="N138" s="7"/>
    </row>
    <row r="139" spans="1:14" ht="15.75">
      <c r="A139" s="2" t="s">
        <v>833</v>
      </c>
      <c r="B139" s="2" t="s">
        <v>290</v>
      </c>
      <c r="C139" s="32">
        <f>SUM(C140:C142)</f>
        <v>7130789</v>
      </c>
      <c r="D139" s="32">
        <f>SUM(D140:D142)</f>
        <v>7130789</v>
      </c>
      <c r="E139" s="32">
        <f>SUM(E140:E142)</f>
        <v>0</v>
      </c>
      <c r="F139" s="32">
        <f>SUM(F140:F142)</f>
        <v>0</v>
      </c>
      <c r="G139" s="7"/>
      <c r="H139" s="7"/>
      <c r="I139" s="7"/>
      <c r="J139" s="7"/>
      <c r="K139" s="7"/>
      <c r="L139" s="7"/>
      <c r="M139" s="7"/>
      <c r="N139" s="7"/>
    </row>
    <row r="140" spans="1:14" ht="15.75">
      <c r="A140" s="13" t="s">
        <v>1336</v>
      </c>
      <c r="B140" s="2"/>
      <c r="C140" s="32">
        <v>1900000</v>
      </c>
      <c r="D140" s="32">
        <v>1900000</v>
      </c>
      <c r="E140" s="32"/>
      <c r="F140" s="32"/>
      <c r="G140" s="7"/>
      <c r="H140" s="7"/>
      <c r="I140" s="7"/>
      <c r="J140" s="7"/>
      <c r="K140" s="7"/>
      <c r="L140" s="7"/>
      <c r="M140" s="7"/>
      <c r="N140" s="7"/>
    </row>
    <row r="141" spans="1:14" ht="15.75">
      <c r="A141" s="13" t="s">
        <v>1337</v>
      </c>
      <c r="B141" s="2"/>
      <c r="C141" s="32">
        <v>1400000</v>
      </c>
      <c r="D141" s="32">
        <v>1400000</v>
      </c>
      <c r="E141" s="32"/>
      <c r="F141" s="32"/>
      <c r="G141" s="7"/>
      <c r="H141" s="7"/>
      <c r="I141" s="7"/>
      <c r="J141" s="7"/>
      <c r="K141" s="7"/>
      <c r="L141" s="7"/>
      <c r="M141" s="7"/>
      <c r="N141" s="7"/>
    </row>
    <row r="142" spans="1:14" ht="15.75">
      <c r="A142" s="13" t="s">
        <v>837</v>
      </c>
      <c r="B142" s="2"/>
      <c r="C142" s="32">
        <v>3830789</v>
      </c>
      <c r="D142" s="32">
        <v>3830789</v>
      </c>
      <c r="E142" s="32"/>
      <c r="F142" s="32"/>
      <c r="G142" s="7"/>
      <c r="H142" s="7"/>
      <c r="I142" s="7"/>
      <c r="J142" s="7"/>
      <c r="K142" s="7"/>
      <c r="L142" s="7"/>
      <c r="M142" s="7"/>
      <c r="N142" s="7"/>
    </row>
    <row r="143" spans="1:14" ht="15.75">
      <c r="A143" s="3" t="s">
        <v>839</v>
      </c>
      <c r="B143" s="2" t="s">
        <v>291</v>
      </c>
      <c r="C143" s="32">
        <f>SUM(C144:C145)</f>
        <v>3233031</v>
      </c>
      <c r="D143" s="32">
        <f>SUM(D144:D145)</f>
        <v>3233031</v>
      </c>
      <c r="E143" s="32">
        <f>SUM(E144:E145)</f>
        <v>0</v>
      </c>
      <c r="F143" s="32">
        <f>SUM(F144:F145)</f>
        <v>0</v>
      </c>
      <c r="G143" s="7"/>
      <c r="H143" s="7"/>
      <c r="I143" s="7"/>
      <c r="J143" s="7"/>
      <c r="K143" s="7"/>
      <c r="L143" s="7"/>
      <c r="M143" s="7"/>
      <c r="N143" s="7"/>
    </row>
    <row r="144" spans="1:14" ht="15.75">
      <c r="A144" s="13" t="s">
        <v>841</v>
      </c>
      <c r="B144" s="2"/>
      <c r="C144" s="32">
        <v>3233031</v>
      </c>
      <c r="D144" s="32">
        <v>3233031</v>
      </c>
      <c r="E144" s="32"/>
      <c r="F144" s="32"/>
      <c r="G144" s="7"/>
      <c r="H144" s="7"/>
      <c r="I144" s="7"/>
      <c r="J144" s="7"/>
      <c r="K144" s="7"/>
      <c r="L144" s="7"/>
      <c r="M144" s="7"/>
      <c r="N144" s="7"/>
    </row>
    <row r="145" spans="1:14" ht="15.75">
      <c r="A145" s="13" t="s">
        <v>843</v>
      </c>
      <c r="B145" s="2"/>
      <c r="C145" s="32"/>
      <c r="D145" s="32"/>
      <c r="E145" s="32"/>
      <c r="F145" s="32"/>
      <c r="G145" s="7"/>
      <c r="H145" s="7"/>
      <c r="I145" s="7"/>
      <c r="J145" s="7"/>
      <c r="K145" s="7"/>
      <c r="L145" s="7"/>
      <c r="M145" s="7"/>
      <c r="N145" s="7"/>
    </row>
    <row r="146" spans="1:14" ht="15.75">
      <c r="A146" s="2" t="s">
        <v>845</v>
      </c>
      <c r="B146" s="2" t="s">
        <v>292</v>
      </c>
      <c r="C146" s="32">
        <v>4854496</v>
      </c>
      <c r="D146" s="32">
        <v>4854496</v>
      </c>
      <c r="E146" s="32"/>
      <c r="F146" s="32"/>
      <c r="G146" s="7"/>
      <c r="H146" s="7"/>
      <c r="I146" s="7"/>
      <c r="J146" s="7"/>
      <c r="K146" s="7"/>
      <c r="L146" s="7"/>
      <c r="M146" s="7"/>
      <c r="N146" s="7"/>
    </row>
    <row r="147" spans="1:14" ht="15.75">
      <c r="A147" s="2" t="s">
        <v>847</v>
      </c>
      <c r="B147" s="2" t="s">
        <v>293</v>
      </c>
      <c r="C147" s="32">
        <f>SUM(C148:C149)</f>
        <v>27768</v>
      </c>
      <c r="D147" s="32">
        <f>SUM(D148:D149)</f>
        <v>27768</v>
      </c>
      <c r="E147" s="32">
        <f>SUM(E148:E149)</f>
        <v>0</v>
      </c>
      <c r="F147" s="32">
        <f>SUM(F148:F149)</f>
        <v>0</v>
      </c>
      <c r="G147" s="7"/>
      <c r="H147" s="7"/>
      <c r="I147" s="7"/>
      <c r="J147" s="7"/>
      <c r="K147" s="7"/>
      <c r="L147" s="7"/>
      <c r="M147" s="7"/>
      <c r="N147" s="7"/>
    </row>
    <row r="148" spans="1:14" ht="15.75">
      <c r="A148" s="13" t="s">
        <v>849</v>
      </c>
      <c r="B148" s="2"/>
      <c r="C148" s="32"/>
      <c r="D148" s="32"/>
      <c r="E148" s="32"/>
      <c r="F148" s="32"/>
      <c r="G148" s="7"/>
      <c r="H148" s="7"/>
      <c r="I148" s="7"/>
      <c r="J148" s="7"/>
      <c r="K148" s="7"/>
      <c r="L148" s="7"/>
      <c r="M148" s="7"/>
      <c r="N148" s="7"/>
    </row>
    <row r="149" spans="1:14" ht="15.75">
      <c r="A149" s="13" t="s">
        <v>851</v>
      </c>
      <c r="B149" s="2"/>
      <c r="C149" s="32">
        <v>27768</v>
      </c>
      <c r="D149" s="32">
        <v>27768</v>
      </c>
      <c r="E149" s="32"/>
      <c r="F149" s="32"/>
      <c r="G149" s="7"/>
      <c r="H149" s="7"/>
      <c r="I149" s="7"/>
      <c r="J149" s="7"/>
      <c r="K149" s="7"/>
      <c r="L149" s="7"/>
      <c r="M149" s="7"/>
      <c r="N149" s="7"/>
    </row>
    <row r="150" spans="1:14" ht="15.75">
      <c r="A150" s="2" t="s">
        <v>853</v>
      </c>
      <c r="B150" s="2" t="s">
        <v>294</v>
      </c>
      <c r="C150" s="32"/>
      <c r="D150" s="32"/>
      <c r="E150" s="32"/>
      <c r="F150" s="32"/>
      <c r="G150" s="7"/>
      <c r="H150" s="7"/>
      <c r="I150" s="7"/>
      <c r="J150" s="7"/>
      <c r="K150" s="7"/>
      <c r="L150" s="7"/>
      <c r="M150" s="7"/>
      <c r="N150" s="7"/>
    </row>
    <row r="151" spans="1:14" ht="15.75">
      <c r="A151" s="2" t="s">
        <v>1338</v>
      </c>
      <c r="B151" s="2" t="s">
        <v>295</v>
      </c>
      <c r="C151" s="32"/>
      <c r="D151" s="32"/>
      <c r="E151" s="32"/>
      <c r="F151" s="32"/>
      <c r="G151" s="7"/>
      <c r="H151" s="7"/>
      <c r="I151" s="7"/>
      <c r="J151" s="7"/>
      <c r="K151" s="7"/>
      <c r="L151" s="7"/>
      <c r="M151" s="7"/>
      <c r="N151" s="7"/>
    </row>
    <row r="152" spans="1:14" ht="15.75">
      <c r="A152" s="2" t="s">
        <v>1339</v>
      </c>
      <c r="B152" s="2" t="s">
        <v>1340</v>
      </c>
      <c r="C152" s="32"/>
      <c r="D152" s="32"/>
      <c r="E152" s="32"/>
      <c r="F152" s="32"/>
      <c r="G152" s="7"/>
      <c r="H152" s="7"/>
      <c r="I152" s="7"/>
      <c r="J152" s="7"/>
      <c r="K152" s="7"/>
      <c r="L152" s="7"/>
      <c r="M152" s="7"/>
      <c r="N152" s="7"/>
    </row>
    <row r="153" spans="1:14" ht="15.75">
      <c r="A153" s="11" t="s">
        <v>856</v>
      </c>
      <c r="B153" s="2" t="s">
        <v>296</v>
      </c>
      <c r="C153" s="31">
        <f>SUM(C154:C158)</f>
        <v>0</v>
      </c>
      <c r="D153" s="31">
        <f>SUM(D154:D158)</f>
        <v>0</v>
      </c>
      <c r="E153" s="31">
        <f>SUM(E154:E158)</f>
        <v>0</v>
      </c>
      <c r="F153" s="31">
        <f>SUM(F154:F158)</f>
        <v>0</v>
      </c>
      <c r="G153" s="7"/>
      <c r="H153" s="7"/>
      <c r="I153" s="7"/>
      <c r="J153" s="7"/>
      <c r="K153" s="7"/>
      <c r="L153" s="7"/>
      <c r="M153" s="7"/>
      <c r="N153" s="7"/>
    </row>
    <row r="154" spans="1:14" ht="15.75">
      <c r="A154" s="2" t="s">
        <v>859</v>
      </c>
      <c r="B154" s="2" t="s">
        <v>297</v>
      </c>
      <c r="C154" s="32"/>
      <c r="D154" s="32"/>
      <c r="E154" s="32"/>
      <c r="F154" s="32"/>
      <c r="G154" s="7"/>
      <c r="H154" s="7"/>
      <c r="I154" s="7"/>
      <c r="J154" s="7"/>
      <c r="K154" s="7"/>
      <c r="L154" s="7"/>
      <c r="M154" s="7"/>
      <c r="N154" s="7"/>
    </row>
    <row r="155" spans="1:14" ht="15.75">
      <c r="A155" s="2" t="s">
        <v>861</v>
      </c>
      <c r="B155" s="2" t="s">
        <v>298</v>
      </c>
      <c r="C155" s="32"/>
      <c r="D155" s="32"/>
      <c r="E155" s="32"/>
      <c r="F155" s="32"/>
      <c r="G155" s="7"/>
      <c r="H155" s="7"/>
      <c r="I155" s="7"/>
      <c r="J155" s="7"/>
      <c r="K155" s="7"/>
      <c r="L155" s="7"/>
      <c r="M155" s="7"/>
      <c r="N155" s="7"/>
    </row>
    <row r="156" spans="1:14" ht="15.75">
      <c r="A156" s="2" t="s">
        <v>863</v>
      </c>
      <c r="B156" s="2" t="s">
        <v>299</v>
      </c>
      <c r="C156" s="32"/>
      <c r="D156" s="32"/>
      <c r="E156" s="32"/>
      <c r="F156" s="32"/>
      <c r="G156" s="7"/>
      <c r="H156" s="7"/>
      <c r="I156" s="7"/>
      <c r="J156" s="7"/>
      <c r="K156" s="7"/>
      <c r="L156" s="7"/>
      <c r="M156" s="7"/>
      <c r="N156" s="7"/>
    </row>
    <row r="157" spans="1:14" ht="15.75">
      <c r="A157" s="2" t="s">
        <v>865</v>
      </c>
      <c r="B157" s="2" t="s">
        <v>300</v>
      </c>
      <c r="C157" s="32"/>
      <c r="D157" s="32"/>
      <c r="E157" s="32"/>
      <c r="F157" s="32"/>
      <c r="G157" s="7"/>
      <c r="H157" s="7"/>
      <c r="I157" s="7"/>
      <c r="J157" s="7"/>
      <c r="K157" s="7"/>
      <c r="L157" s="7"/>
      <c r="M157" s="7"/>
      <c r="N157" s="7"/>
    </row>
    <row r="158" spans="1:14" ht="15.75">
      <c r="A158" s="2" t="s">
        <v>867</v>
      </c>
      <c r="B158" s="2" t="s">
        <v>301</v>
      </c>
      <c r="C158" s="32"/>
      <c r="D158" s="32"/>
      <c r="E158" s="32"/>
      <c r="F158" s="32"/>
      <c r="G158" s="7"/>
      <c r="H158" s="7"/>
      <c r="I158" s="7"/>
      <c r="J158" s="7"/>
      <c r="K158" s="7"/>
      <c r="L158" s="7"/>
      <c r="M158" s="7"/>
      <c r="N158" s="7"/>
    </row>
    <row r="159" spans="1:14" ht="15.75">
      <c r="A159" s="11" t="s">
        <v>869</v>
      </c>
      <c r="B159" s="2" t="s">
        <v>302</v>
      </c>
      <c r="C159" s="31">
        <f>SUM(C160:C161,C162,C163,C169)</f>
        <v>64310</v>
      </c>
      <c r="D159" s="31">
        <f>SUM(D160:D161,D162,D163,D169)</f>
        <v>64310</v>
      </c>
      <c r="E159" s="31">
        <f>SUM(E160:E161,E162,E163,E169)</f>
        <v>0</v>
      </c>
      <c r="F159" s="31">
        <f>SUM(F160:F161,F162,F163,F169)</f>
        <v>0</v>
      </c>
      <c r="G159" s="7"/>
      <c r="H159" s="7"/>
      <c r="I159" s="7"/>
      <c r="J159" s="7"/>
      <c r="K159" s="7"/>
      <c r="L159" s="7"/>
      <c r="M159" s="7"/>
      <c r="N159" s="7"/>
    </row>
    <row r="160" spans="1:14" ht="15.75">
      <c r="A160" s="2" t="s">
        <v>871</v>
      </c>
      <c r="B160" s="2" t="s">
        <v>303</v>
      </c>
      <c r="C160" s="32"/>
      <c r="D160" s="32"/>
      <c r="E160" s="32"/>
      <c r="F160" s="32"/>
      <c r="G160" s="7"/>
      <c r="H160" s="7"/>
      <c r="I160" s="7"/>
      <c r="J160" s="7"/>
      <c r="K160" s="7"/>
      <c r="L160" s="7"/>
      <c r="M160" s="7"/>
      <c r="N160" s="7"/>
    </row>
    <row r="161" spans="1:14" ht="15.75">
      <c r="A161" s="2" t="s">
        <v>1343</v>
      </c>
      <c r="B161" s="2" t="s">
        <v>304</v>
      </c>
      <c r="C161" s="32"/>
      <c r="D161" s="32"/>
      <c r="E161" s="32"/>
      <c r="F161" s="32"/>
      <c r="G161" s="7"/>
      <c r="H161" s="7"/>
      <c r="I161" s="7"/>
      <c r="J161" s="7"/>
      <c r="K161" s="7"/>
      <c r="L161" s="7"/>
      <c r="M161" s="7"/>
      <c r="N161" s="7"/>
    </row>
    <row r="162" spans="1:14" ht="15.75">
      <c r="A162" s="2" t="s">
        <v>1344</v>
      </c>
      <c r="B162" s="2" t="s">
        <v>305</v>
      </c>
      <c r="C162" s="32"/>
      <c r="D162" s="32"/>
      <c r="E162" s="32"/>
      <c r="F162" s="32"/>
      <c r="G162" s="7"/>
      <c r="H162" s="7"/>
      <c r="I162" s="7"/>
      <c r="J162" s="7"/>
      <c r="K162" s="7"/>
      <c r="L162" s="7"/>
      <c r="M162" s="7"/>
      <c r="N162" s="7"/>
    </row>
    <row r="163" spans="1:14" ht="15.75">
      <c r="A163" s="2" t="s">
        <v>1346</v>
      </c>
      <c r="B163" s="2" t="s">
        <v>1345</v>
      </c>
      <c r="C163" s="32">
        <f>SUM(C164:C168)</f>
        <v>0</v>
      </c>
      <c r="D163" s="32">
        <f>SUM(D164:D168)</f>
        <v>0</v>
      </c>
      <c r="E163" s="32">
        <f>SUM(E164:E168)</f>
        <v>0</v>
      </c>
      <c r="F163" s="32">
        <f>SUM(F164:F168)</f>
        <v>0</v>
      </c>
      <c r="G163" s="7"/>
      <c r="H163" s="7"/>
      <c r="I163" s="7"/>
      <c r="J163" s="7"/>
      <c r="K163" s="7"/>
      <c r="L163" s="7"/>
      <c r="M163" s="7"/>
      <c r="N163" s="7"/>
    </row>
    <row r="164" spans="1:14" ht="15.75">
      <c r="A164" s="60" t="s">
        <v>1347</v>
      </c>
      <c r="B164" s="2"/>
      <c r="C164" s="32"/>
      <c r="D164" s="32"/>
      <c r="E164" s="32"/>
      <c r="F164" s="32"/>
      <c r="G164" s="7"/>
      <c r="H164" s="7"/>
      <c r="I164" s="7"/>
      <c r="J164" s="7"/>
      <c r="K164" s="7"/>
      <c r="L164" s="7"/>
      <c r="M164" s="7"/>
      <c r="N164" s="7"/>
    </row>
    <row r="165" spans="1:14" ht="15.75">
      <c r="A165" s="60" t="s">
        <v>1348</v>
      </c>
      <c r="B165" s="2"/>
      <c r="C165" s="32"/>
      <c r="D165" s="32"/>
      <c r="E165" s="32"/>
      <c r="F165" s="32"/>
      <c r="G165" s="7"/>
      <c r="H165" s="7"/>
      <c r="I165" s="7"/>
      <c r="J165" s="7"/>
      <c r="K165" s="7"/>
      <c r="L165" s="7"/>
      <c r="M165" s="7"/>
      <c r="N165" s="7"/>
    </row>
    <row r="166" spans="1:14" ht="15.75">
      <c r="A166" s="60" t="s">
        <v>1349</v>
      </c>
      <c r="B166" s="2"/>
      <c r="C166" s="32"/>
      <c r="D166" s="32"/>
      <c r="E166" s="32"/>
      <c r="F166" s="32"/>
      <c r="G166" s="7"/>
      <c r="H166" s="7"/>
      <c r="I166" s="7"/>
      <c r="J166" s="7"/>
      <c r="K166" s="7"/>
      <c r="L166" s="7"/>
      <c r="M166" s="7"/>
      <c r="N166" s="7"/>
    </row>
    <row r="167" spans="1:14" ht="15.75">
      <c r="A167" s="60" t="s">
        <v>1350</v>
      </c>
      <c r="B167" s="2"/>
      <c r="C167" s="32"/>
      <c r="D167" s="32"/>
      <c r="E167" s="32"/>
      <c r="F167" s="32"/>
      <c r="G167" s="7"/>
      <c r="H167" s="7"/>
      <c r="I167" s="7"/>
      <c r="J167" s="7"/>
      <c r="K167" s="7"/>
      <c r="L167" s="7"/>
      <c r="M167" s="7"/>
      <c r="N167" s="7"/>
    </row>
    <row r="168" spans="1:14" ht="15.75">
      <c r="A168" s="60" t="s">
        <v>1351</v>
      </c>
      <c r="B168" s="2"/>
      <c r="C168" s="32"/>
      <c r="D168" s="32"/>
      <c r="E168" s="32"/>
      <c r="F168" s="32"/>
      <c r="G168" s="7"/>
      <c r="H168" s="7"/>
      <c r="I168" s="7"/>
      <c r="J168" s="7"/>
      <c r="K168" s="7"/>
      <c r="L168" s="7"/>
      <c r="M168" s="7"/>
      <c r="N168" s="7"/>
    </row>
    <row r="169" spans="1:14" ht="15.75">
      <c r="A169" s="2" t="s">
        <v>1352</v>
      </c>
      <c r="B169" s="2" t="s">
        <v>1353</v>
      </c>
      <c r="C169" s="32">
        <f>C170+C171+C172+C173+C174</f>
        <v>64310</v>
      </c>
      <c r="D169" s="32">
        <f>D170+D171+D172+D173+D174</f>
        <v>64310</v>
      </c>
      <c r="E169" s="32">
        <f>E170+E171+E172+E173+E174</f>
        <v>0</v>
      </c>
      <c r="F169" s="32">
        <f>F170+F171+F172+F173+F174</f>
        <v>0</v>
      </c>
      <c r="G169" s="7"/>
      <c r="H169" s="7"/>
      <c r="I169" s="7"/>
      <c r="J169" s="7"/>
      <c r="K169" s="7"/>
      <c r="L169" s="7"/>
      <c r="M169" s="7"/>
      <c r="N169" s="7"/>
    </row>
    <row r="170" spans="1:14" ht="15.75">
      <c r="A170" s="60" t="s">
        <v>1354</v>
      </c>
      <c r="B170" s="2"/>
      <c r="C170" s="32"/>
      <c r="D170" s="32"/>
      <c r="E170" s="32"/>
      <c r="F170" s="32"/>
      <c r="G170" s="7"/>
      <c r="H170" s="7"/>
      <c r="I170" s="7"/>
      <c r="J170" s="7"/>
      <c r="K170" s="7"/>
      <c r="L170" s="7"/>
      <c r="M170" s="7"/>
      <c r="N170" s="7"/>
    </row>
    <row r="171" spans="1:14" ht="15.75">
      <c r="A171" s="60" t="s">
        <v>1355</v>
      </c>
      <c r="B171" s="2"/>
      <c r="C171" s="32"/>
      <c r="D171" s="32"/>
      <c r="E171" s="32"/>
      <c r="F171" s="32"/>
      <c r="G171" s="7"/>
      <c r="H171" s="7"/>
      <c r="I171" s="7"/>
      <c r="J171" s="7"/>
      <c r="K171" s="7"/>
      <c r="L171" s="7"/>
      <c r="M171" s="7"/>
      <c r="N171" s="7"/>
    </row>
    <row r="172" spans="1:14" ht="15.75">
      <c r="A172" s="60" t="s">
        <v>1373</v>
      </c>
      <c r="B172" s="2"/>
      <c r="C172" s="32"/>
      <c r="D172" s="32"/>
      <c r="E172" s="32"/>
      <c r="F172" s="32"/>
      <c r="G172" s="7"/>
      <c r="H172" s="7"/>
      <c r="I172" s="7"/>
      <c r="J172" s="7"/>
      <c r="K172" s="7"/>
      <c r="L172" s="7"/>
      <c r="M172" s="7"/>
      <c r="N172" s="7"/>
    </row>
    <row r="173" spans="1:14" ht="15.75">
      <c r="A173" s="60" t="s">
        <v>1499</v>
      </c>
      <c r="B173" s="2"/>
      <c r="C173" s="32">
        <v>64310</v>
      </c>
      <c r="D173" s="32">
        <v>64310</v>
      </c>
      <c r="E173" s="32"/>
      <c r="F173" s="32"/>
      <c r="G173" s="7"/>
      <c r="H173" s="7"/>
      <c r="I173" s="7"/>
      <c r="J173" s="7"/>
      <c r="K173" s="7"/>
      <c r="L173" s="7"/>
      <c r="M173" s="7"/>
      <c r="N173" s="7"/>
    </row>
    <row r="174" spans="1:14" ht="15.75">
      <c r="A174" s="60" t="s">
        <v>1356</v>
      </c>
      <c r="B174" s="2"/>
      <c r="C174" s="32"/>
      <c r="D174" s="32"/>
      <c r="E174" s="32"/>
      <c r="F174" s="32"/>
      <c r="G174" s="7"/>
      <c r="H174" s="7"/>
      <c r="I174" s="7"/>
      <c r="J174" s="7"/>
      <c r="K174" s="7"/>
      <c r="L174" s="7"/>
      <c r="M174" s="7"/>
      <c r="N174" s="7"/>
    </row>
    <row r="175" spans="1:14" ht="15.75">
      <c r="A175" s="11" t="s">
        <v>875</v>
      </c>
      <c r="B175" s="2" t="s">
        <v>306</v>
      </c>
      <c r="C175" s="31">
        <f>SUM(C176,C177:C178,C179,C185)</f>
        <v>1445613</v>
      </c>
      <c r="D175" s="31">
        <f>SUM(D176,D177:D178,D179,D185)</f>
        <v>1445613</v>
      </c>
      <c r="E175" s="31">
        <f>SUM(E176,E177:E178,E179,E185)</f>
        <v>0</v>
      </c>
      <c r="F175" s="31">
        <f>SUM(F176,F177:F178,F179,F185)</f>
        <v>0</v>
      </c>
      <c r="G175" s="7"/>
      <c r="H175" s="7"/>
      <c r="I175" s="7"/>
      <c r="J175" s="7"/>
      <c r="K175" s="7"/>
      <c r="L175" s="7"/>
      <c r="M175" s="7"/>
      <c r="N175" s="7"/>
    </row>
    <row r="176" spans="1:14" ht="15.75">
      <c r="A176" s="2" t="s">
        <v>877</v>
      </c>
      <c r="B176" s="2" t="s">
        <v>307</v>
      </c>
      <c r="C176" s="32"/>
      <c r="D176" s="32"/>
      <c r="E176" s="32"/>
      <c r="F176" s="32"/>
      <c r="G176" s="7"/>
      <c r="H176" s="7"/>
      <c r="I176" s="7"/>
      <c r="J176" s="7"/>
      <c r="K176" s="7"/>
      <c r="L176" s="7"/>
      <c r="M176" s="7"/>
      <c r="N176" s="7"/>
    </row>
    <row r="177" spans="1:14" ht="15.75">
      <c r="A177" s="2" t="s">
        <v>1360</v>
      </c>
      <c r="B177" s="2" t="s">
        <v>308</v>
      </c>
      <c r="C177" s="32"/>
      <c r="D177" s="32"/>
      <c r="E177" s="32"/>
      <c r="F177" s="32"/>
      <c r="G177" s="7"/>
      <c r="H177" s="7"/>
      <c r="I177" s="7"/>
      <c r="J177" s="7"/>
      <c r="K177" s="7"/>
      <c r="L177" s="7"/>
      <c r="M177" s="7"/>
      <c r="N177" s="7"/>
    </row>
    <row r="178" spans="1:14" ht="15.75">
      <c r="A178" s="2" t="s">
        <v>1361</v>
      </c>
      <c r="B178" s="2" t="s">
        <v>309</v>
      </c>
      <c r="C178" s="32"/>
      <c r="D178" s="32"/>
      <c r="E178" s="32"/>
      <c r="F178" s="32"/>
      <c r="G178" s="7"/>
      <c r="H178" s="7"/>
      <c r="I178" s="7"/>
      <c r="J178" s="7"/>
      <c r="K178" s="7"/>
      <c r="L178" s="7"/>
      <c r="M178" s="7"/>
      <c r="N178" s="7"/>
    </row>
    <row r="179" spans="1:14" ht="15.75">
      <c r="A179" s="2" t="s">
        <v>1362</v>
      </c>
      <c r="B179" s="2" t="s">
        <v>1364</v>
      </c>
      <c r="C179" s="32">
        <f>SUM(C180:C184)</f>
        <v>445613</v>
      </c>
      <c r="D179" s="32">
        <f>SUM(D180:D184)</f>
        <v>445613</v>
      </c>
      <c r="E179" s="32">
        <f>SUM(E180:E184)</f>
        <v>0</v>
      </c>
      <c r="F179" s="32">
        <f>SUM(F180:F184)</f>
        <v>0</v>
      </c>
      <c r="G179" s="7"/>
      <c r="H179" s="7"/>
      <c r="I179" s="7"/>
      <c r="J179" s="7"/>
      <c r="K179" s="7"/>
      <c r="L179" s="7"/>
      <c r="M179" s="7"/>
      <c r="N179" s="7"/>
    </row>
    <row r="180" spans="1:14" ht="15.75">
      <c r="A180" s="60" t="s">
        <v>1366</v>
      </c>
      <c r="B180" s="2"/>
      <c r="C180" s="32"/>
      <c r="D180" s="32"/>
      <c r="E180" s="32"/>
      <c r="F180" s="32"/>
      <c r="G180" s="7"/>
      <c r="H180" s="7"/>
      <c r="I180" s="7"/>
      <c r="J180" s="7"/>
      <c r="K180" s="7"/>
      <c r="L180" s="7"/>
      <c r="M180" s="7"/>
      <c r="N180" s="7"/>
    </row>
    <row r="181" spans="1:14" ht="15.75">
      <c r="A181" s="60" t="s">
        <v>1367</v>
      </c>
      <c r="B181" s="2"/>
      <c r="C181" s="32"/>
      <c r="D181" s="32"/>
      <c r="E181" s="32"/>
      <c r="F181" s="32"/>
      <c r="G181" s="7"/>
      <c r="H181" s="7"/>
      <c r="I181" s="7"/>
      <c r="J181" s="7"/>
      <c r="K181" s="7"/>
      <c r="L181" s="7"/>
      <c r="M181" s="7"/>
      <c r="N181" s="7"/>
    </row>
    <row r="182" spans="1:14" ht="15.75">
      <c r="A182" s="60" t="s">
        <v>1368</v>
      </c>
      <c r="B182" s="2"/>
      <c r="C182" s="32">
        <v>445613</v>
      </c>
      <c r="D182" s="32">
        <v>445613</v>
      </c>
      <c r="E182" s="32"/>
      <c r="F182" s="32"/>
      <c r="G182" s="7"/>
      <c r="H182" s="7"/>
      <c r="I182" s="7"/>
      <c r="J182" s="7"/>
      <c r="K182" s="7"/>
      <c r="L182" s="7"/>
      <c r="M182" s="7"/>
      <c r="N182" s="7"/>
    </row>
    <row r="183" spans="1:14" ht="15.75">
      <c r="A183" s="60" t="s">
        <v>1369</v>
      </c>
      <c r="B183" s="2"/>
      <c r="C183" s="32"/>
      <c r="D183" s="32"/>
      <c r="E183" s="32"/>
      <c r="F183" s="32"/>
      <c r="G183" s="7"/>
      <c r="H183" s="7"/>
      <c r="I183" s="7"/>
      <c r="J183" s="7"/>
      <c r="K183" s="7"/>
      <c r="L183" s="7"/>
      <c r="M183" s="7"/>
      <c r="N183" s="7"/>
    </row>
    <row r="184" spans="1:14" ht="15.75">
      <c r="A184" s="60" t="s">
        <v>1370</v>
      </c>
      <c r="B184" s="2"/>
      <c r="C184" s="32"/>
      <c r="D184" s="32"/>
      <c r="E184" s="32"/>
      <c r="F184" s="32"/>
      <c r="G184" s="7"/>
      <c r="H184" s="7"/>
      <c r="I184" s="7"/>
      <c r="J184" s="7"/>
      <c r="K184" s="7"/>
      <c r="L184" s="7"/>
      <c r="M184" s="7"/>
      <c r="N184" s="7"/>
    </row>
    <row r="185" spans="1:14" ht="15.75">
      <c r="A185" s="2" t="s">
        <v>1363</v>
      </c>
      <c r="B185" s="2" t="s">
        <v>1365</v>
      </c>
      <c r="C185" s="32">
        <f>C186+C187+C188+C190+C191</f>
        <v>1000000</v>
      </c>
      <c r="D185" s="32">
        <f>D186+D187+D188+D190+D191</f>
        <v>1000000</v>
      </c>
      <c r="E185" s="32">
        <f>E186+E187+E188+E190+E191</f>
        <v>0</v>
      </c>
      <c r="F185" s="32">
        <f>F186+F187+F188+F190+F191</f>
        <v>0</v>
      </c>
      <c r="G185" s="7"/>
      <c r="H185" s="7"/>
      <c r="I185" s="7"/>
      <c r="J185" s="7"/>
      <c r="K185" s="7"/>
      <c r="L185" s="7"/>
      <c r="M185" s="7"/>
      <c r="N185" s="7"/>
    </row>
    <row r="186" spans="1:14" ht="15.75">
      <c r="A186" s="60" t="s">
        <v>1371</v>
      </c>
      <c r="B186" s="2"/>
      <c r="C186" s="32"/>
      <c r="D186" s="32"/>
      <c r="E186" s="32"/>
      <c r="F186" s="32"/>
      <c r="G186" s="7"/>
      <c r="H186" s="7"/>
      <c r="I186" s="7"/>
      <c r="J186" s="7"/>
      <c r="K186" s="7"/>
      <c r="L186" s="7"/>
      <c r="M186" s="7"/>
      <c r="N186" s="7"/>
    </row>
    <row r="187" spans="1:14" ht="15.75">
      <c r="A187" s="60" t="s">
        <v>1372</v>
      </c>
      <c r="B187" s="2"/>
      <c r="C187" s="32"/>
      <c r="D187" s="32"/>
      <c r="E187" s="32"/>
      <c r="F187" s="32"/>
      <c r="G187" s="7"/>
      <c r="H187" s="7"/>
      <c r="I187" s="7"/>
      <c r="J187" s="7"/>
      <c r="K187" s="7"/>
      <c r="L187" s="7"/>
      <c r="M187" s="7"/>
      <c r="N187" s="7"/>
    </row>
    <row r="188" spans="1:14" ht="15.75">
      <c r="A188" s="60" t="s">
        <v>1374</v>
      </c>
      <c r="B188" s="2"/>
      <c r="C188" s="32">
        <f>C189</f>
        <v>1000000</v>
      </c>
      <c r="D188" s="32">
        <f>D189</f>
        <v>1000000</v>
      </c>
      <c r="E188" s="32">
        <f>E189</f>
        <v>0</v>
      </c>
      <c r="F188" s="32">
        <f>F189</f>
        <v>0</v>
      </c>
      <c r="G188" s="7"/>
      <c r="H188" s="7"/>
      <c r="I188" s="7"/>
      <c r="J188" s="7"/>
      <c r="K188" s="7"/>
      <c r="L188" s="7"/>
      <c r="M188" s="7"/>
      <c r="N188" s="7"/>
    </row>
    <row r="189" spans="1:14" ht="15.75">
      <c r="A189" s="60" t="s">
        <v>1441</v>
      </c>
      <c r="B189" s="2"/>
      <c r="C189" s="32">
        <v>1000000</v>
      </c>
      <c r="D189" s="32">
        <v>1000000</v>
      </c>
      <c r="E189" s="32"/>
      <c r="F189" s="32"/>
      <c r="G189" s="7"/>
      <c r="H189" s="7"/>
      <c r="I189" s="7"/>
      <c r="J189" s="7"/>
      <c r="K189" s="7"/>
      <c r="L189" s="7"/>
      <c r="M189" s="7"/>
      <c r="N189" s="7"/>
    </row>
    <row r="190" spans="1:14" ht="15.75">
      <c r="A190" s="60" t="s">
        <v>1375</v>
      </c>
      <c r="B190" s="2"/>
      <c r="C190" s="32"/>
      <c r="D190" s="32"/>
      <c r="E190" s="32"/>
      <c r="F190" s="32"/>
      <c r="G190" s="7"/>
      <c r="H190" s="7"/>
      <c r="I190" s="7"/>
      <c r="J190" s="7"/>
      <c r="K190" s="7"/>
      <c r="L190" s="7"/>
      <c r="M190" s="7"/>
      <c r="N190" s="7"/>
    </row>
    <row r="191" spans="1:14" ht="15.75">
      <c r="A191" s="60" t="s">
        <v>1376</v>
      </c>
      <c r="B191" s="2"/>
      <c r="C191" s="32"/>
      <c r="D191" s="32"/>
      <c r="E191" s="32"/>
      <c r="F191" s="32"/>
      <c r="G191" s="7"/>
      <c r="H191" s="7"/>
      <c r="I191" s="7"/>
      <c r="J191" s="7"/>
      <c r="K191" s="7"/>
      <c r="L191" s="7"/>
      <c r="M191" s="7"/>
      <c r="N191" s="7"/>
    </row>
    <row r="192" spans="1:14" ht="30" customHeight="1">
      <c r="A192" s="9" t="s">
        <v>1277</v>
      </c>
      <c r="B192" s="9" t="s">
        <v>424</v>
      </c>
      <c r="C192" s="30">
        <f>SUM(C193,C218,C224,C225)</f>
        <v>14449745</v>
      </c>
      <c r="D192" s="30">
        <f>SUM(D193,D218,D224,D225)</f>
        <v>14449745</v>
      </c>
      <c r="E192" s="30">
        <f>SUM(E193,E218,E224,E225)</f>
        <v>0</v>
      </c>
      <c r="F192" s="30">
        <f>SUM(F193,F218,F224,F225)</f>
        <v>0</v>
      </c>
      <c r="G192" s="7"/>
      <c r="H192" s="7"/>
      <c r="I192" s="7"/>
      <c r="J192" s="7"/>
      <c r="K192" s="7"/>
      <c r="L192" s="7"/>
      <c r="M192" s="7"/>
      <c r="N192" s="7"/>
    </row>
    <row r="193" spans="1:14" ht="15.75">
      <c r="A193" s="2" t="s">
        <v>881</v>
      </c>
      <c r="B193" s="2" t="s">
        <v>360</v>
      </c>
      <c r="C193" s="32">
        <f>SUM(C194,C200,C205,C210,C211,C212,C213,C214,C215)</f>
        <v>14449745</v>
      </c>
      <c r="D193" s="32">
        <f>SUM(D194,D200,D205,D210,D211,D212,D213,D214,D215)</f>
        <v>14449745</v>
      </c>
      <c r="E193" s="32">
        <f>SUM(E194,E200,E205,E210,E211,E212,E213,E214,E215)</f>
        <v>0</v>
      </c>
      <c r="F193" s="32">
        <f>SUM(F194,F200,F205,F210,F211,F212,F213,F214,F215)</f>
        <v>0</v>
      </c>
      <c r="G193" s="7"/>
      <c r="H193" s="7"/>
      <c r="I193" s="7"/>
      <c r="J193" s="7"/>
      <c r="K193" s="7"/>
      <c r="L193" s="7"/>
      <c r="M193" s="7"/>
      <c r="N193" s="7"/>
    </row>
    <row r="194" spans="1:14" ht="15.75">
      <c r="A194" s="13" t="s">
        <v>883</v>
      </c>
      <c r="B194" s="2" t="s">
        <v>361</v>
      </c>
      <c r="C194" s="32">
        <f>SUM(C195:C197)</f>
        <v>0</v>
      </c>
      <c r="D194" s="32">
        <f>SUM(D195:D197)</f>
        <v>0</v>
      </c>
      <c r="E194" s="32">
        <f>SUM(E195:E197)</f>
        <v>0</v>
      </c>
      <c r="F194" s="32">
        <f>SUM(F195:F197)</f>
        <v>0</v>
      </c>
      <c r="G194" s="7"/>
      <c r="H194" s="7"/>
      <c r="I194" s="7"/>
      <c r="J194" s="7"/>
      <c r="K194" s="7"/>
      <c r="L194" s="7"/>
      <c r="M194" s="7"/>
      <c r="N194" s="7"/>
    </row>
    <row r="195" spans="1:14" ht="15.75">
      <c r="A195" s="14" t="s">
        <v>885</v>
      </c>
      <c r="B195" s="2" t="s">
        <v>362</v>
      </c>
      <c r="C195" s="32"/>
      <c r="D195" s="32"/>
      <c r="E195" s="32"/>
      <c r="F195" s="32"/>
      <c r="G195" s="7"/>
      <c r="H195" s="7"/>
      <c r="I195" s="7"/>
      <c r="J195" s="7"/>
      <c r="K195" s="7"/>
      <c r="L195" s="7"/>
      <c r="M195" s="7"/>
      <c r="N195" s="7"/>
    </row>
    <row r="196" spans="1:14" ht="15.75">
      <c r="A196" s="14" t="s">
        <v>887</v>
      </c>
      <c r="B196" s="2" t="s">
        <v>363</v>
      </c>
      <c r="C196" s="32"/>
      <c r="D196" s="32"/>
      <c r="E196" s="32"/>
      <c r="F196" s="32"/>
      <c r="G196" s="7"/>
      <c r="H196" s="7"/>
      <c r="I196" s="7"/>
      <c r="J196" s="7"/>
      <c r="K196" s="7"/>
      <c r="L196" s="7"/>
      <c r="M196" s="7"/>
      <c r="N196" s="7"/>
    </row>
    <row r="197" spans="1:14" ht="15.75">
      <c r="A197" s="14" t="s">
        <v>889</v>
      </c>
      <c r="B197" s="2" t="s">
        <v>364</v>
      </c>
      <c r="C197" s="32">
        <f>SUM(C198:C199)</f>
        <v>0</v>
      </c>
      <c r="D197" s="32">
        <f>SUM(D198:D199)</f>
        <v>0</v>
      </c>
      <c r="E197" s="32">
        <f>SUM(E198:E199)</f>
        <v>0</v>
      </c>
      <c r="F197" s="32">
        <f>SUM(F198:F199)</f>
        <v>0</v>
      </c>
      <c r="G197" s="7"/>
      <c r="H197" s="7"/>
      <c r="I197" s="7"/>
      <c r="J197" s="7"/>
      <c r="K197" s="7"/>
      <c r="L197" s="7"/>
      <c r="M197" s="7"/>
      <c r="N197" s="7"/>
    </row>
    <row r="198" spans="1:14" ht="15.75">
      <c r="A198" s="14" t="s">
        <v>822</v>
      </c>
      <c r="B198" s="2"/>
      <c r="C198" s="32"/>
      <c r="D198" s="32"/>
      <c r="E198" s="32"/>
      <c r="F198" s="32"/>
      <c r="G198" s="7"/>
      <c r="H198" s="7"/>
      <c r="I198" s="7"/>
      <c r="J198" s="7"/>
      <c r="K198" s="7"/>
      <c r="L198" s="7"/>
      <c r="M198" s="7"/>
      <c r="N198" s="7"/>
    </row>
    <row r="199" spans="1:14" ht="15.75">
      <c r="A199" s="14" t="s">
        <v>1243</v>
      </c>
      <c r="B199" s="2"/>
      <c r="C199" s="32"/>
      <c r="D199" s="32"/>
      <c r="E199" s="32"/>
      <c r="F199" s="32"/>
      <c r="G199" s="7"/>
      <c r="H199" s="7"/>
      <c r="I199" s="7"/>
      <c r="J199" s="7"/>
      <c r="K199" s="7"/>
      <c r="L199" s="7"/>
      <c r="M199" s="7"/>
      <c r="N199" s="7"/>
    </row>
    <row r="200" spans="1:14" ht="15.75">
      <c r="A200" s="18" t="s">
        <v>891</v>
      </c>
      <c r="B200" s="2" t="s">
        <v>365</v>
      </c>
      <c r="C200" s="32">
        <f>SUM(C201:C204)</f>
        <v>50000</v>
      </c>
      <c r="D200" s="32">
        <f>SUM(D201:D204)</f>
        <v>50000</v>
      </c>
      <c r="E200" s="32">
        <f>SUM(E201:E204)</f>
        <v>0</v>
      </c>
      <c r="F200" s="32">
        <f>SUM(F201:F204)</f>
        <v>0</v>
      </c>
      <c r="G200" s="7"/>
      <c r="H200" s="7"/>
      <c r="I200" s="7"/>
      <c r="J200" s="7"/>
      <c r="K200" s="7"/>
      <c r="L200" s="7"/>
      <c r="M200" s="7"/>
      <c r="N200" s="7"/>
    </row>
    <row r="201" spans="1:14" ht="15.75">
      <c r="A201" s="14" t="s">
        <v>893</v>
      </c>
      <c r="B201" s="2" t="s">
        <v>366</v>
      </c>
      <c r="C201" s="32"/>
      <c r="D201" s="32"/>
      <c r="E201" s="32"/>
      <c r="F201" s="32"/>
      <c r="G201" s="7"/>
      <c r="H201" s="7"/>
      <c r="I201" s="7"/>
      <c r="J201" s="7"/>
      <c r="K201" s="7"/>
      <c r="L201" s="7"/>
      <c r="M201" s="7"/>
      <c r="N201" s="7"/>
    </row>
    <row r="202" spans="1:14" ht="15.75">
      <c r="A202" s="14" t="s">
        <v>1381</v>
      </c>
      <c r="B202" s="2" t="s">
        <v>367</v>
      </c>
      <c r="C202" s="32"/>
      <c r="D202" s="32"/>
      <c r="E202" s="32"/>
      <c r="F202" s="32"/>
      <c r="G202" s="7"/>
      <c r="H202" s="7"/>
      <c r="I202" s="7"/>
      <c r="J202" s="7"/>
      <c r="K202" s="7"/>
      <c r="L202" s="7"/>
      <c r="M202" s="7"/>
      <c r="N202" s="7"/>
    </row>
    <row r="203" spans="1:14" ht="15.75">
      <c r="A203" s="14" t="s">
        <v>896</v>
      </c>
      <c r="B203" s="2" t="s">
        <v>368</v>
      </c>
      <c r="C203" s="32">
        <v>50000</v>
      </c>
      <c r="D203" s="32">
        <v>50000</v>
      </c>
      <c r="E203" s="32"/>
      <c r="F203" s="32"/>
      <c r="G203" s="7"/>
      <c r="H203" s="7"/>
      <c r="I203" s="7"/>
      <c r="J203" s="7"/>
      <c r="K203" s="7"/>
      <c r="L203" s="7"/>
      <c r="M203" s="7"/>
      <c r="N203" s="7"/>
    </row>
    <row r="204" spans="1:14" ht="15.75">
      <c r="A204" s="14" t="s">
        <v>1380</v>
      </c>
      <c r="B204" s="2" t="s">
        <v>369</v>
      </c>
      <c r="C204" s="32"/>
      <c r="D204" s="32"/>
      <c r="E204" s="32"/>
      <c r="F204" s="32"/>
      <c r="G204" s="7"/>
      <c r="H204" s="7"/>
      <c r="I204" s="7"/>
      <c r="J204" s="7"/>
      <c r="K204" s="7"/>
      <c r="L204" s="7"/>
      <c r="M204" s="7"/>
      <c r="N204" s="7"/>
    </row>
    <row r="205" spans="1:14" ht="15.75">
      <c r="A205" s="13" t="s">
        <v>899</v>
      </c>
      <c r="B205" s="2" t="s">
        <v>370</v>
      </c>
      <c r="C205" s="32">
        <f>C206+C209</f>
        <v>14399745</v>
      </c>
      <c r="D205" s="32">
        <f>D206+D209</f>
        <v>14399745</v>
      </c>
      <c r="E205" s="32">
        <f>E206+E209</f>
        <v>0</v>
      </c>
      <c r="F205" s="32">
        <f>F206+F209</f>
        <v>0</v>
      </c>
      <c r="G205" s="7"/>
      <c r="H205" s="7"/>
      <c r="I205" s="7"/>
      <c r="J205" s="7"/>
      <c r="K205" s="7"/>
      <c r="L205" s="7"/>
      <c r="M205" s="7"/>
      <c r="N205" s="7"/>
    </row>
    <row r="206" spans="1:14" ht="15.75">
      <c r="A206" s="14" t="s">
        <v>901</v>
      </c>
      <c r="B206" s="2" t="s">
        <v>371</v>
      </c>
      <c r="C206" s="32">
        <v>14399745</v>
      </c>
      <c r="D206" s="32">
        <v>14399745</v>
      </c>
      <c r="E206" s="32">
        <f>SUM(E207:E208)</f>
        <v>0</v>
      </c>
      <c r="F206" s="32">
        <f>SUM(F207:F208)</f>
        <v>0</v>
      </c>
      <c r="G206" s="7"/>
      <c r="H206" s="7"/>
      <c r="I206" s="7"/>
      <c r="J206" s="7"/>
      <c r="K206" s="7"/>
      <c r="L206" s="7"/>
      <c r="M206" s="7"/>
      <c r="N206" s="7"/>
    </row>
    <row r="207" spans="1:14" ht="15.75">
      <c r="A207" s="14" t="s">
        <v>1484</v>
      </c>
      <c r="B207" s="2"/>
      <c r="C207" s="32">
        <v>1929040</v>
      </c>
      <c r="D207" s="32">
        <v>1929040</v>
      </c>
      <c r="E207" s="32"/>
      <c r="F207" s="32"/>
      <c r="G207" s="7"/>
      <c r="H207" s="7"/>
      <c r="I207" s="7"/>
      <c r="J207" s="7"/>
      <c r="K207" s="7"/>
      <c r="L207" s="7"/>
      <c r="M207" s="7"/>
      <c r="N207" s="7"/>
    </row>
    <row r="208" spans="1:14" ht="15.75">
      <c r="A208" s="14" t="s">
        <v>1485</v>
      </c>
      <c r="B208" s="2"/>
      <c r="C208" s="32">
        <v>12470705</v>
      </c>
      <c r="D208" s="32">
        <v>12470705</v>
      </c>
      <c r="E208" s="32"/>
      <c r="F208" s="32"/>
      <c r="G208" s="7"/>
      <c r="H208" s="7"/>
      <c r="I208" s="7"/>
      <c r="J208" s="7"/>
      <c r="K208" s="7"/>
      <c r="L208" s="7"/>
      <c r="M208" s="7"/>
      <c r="N208" s="7"/>
    </row>
    <row r="209" spans="1:14" ht="15.75">
      <c r="A209" s="14" t="s">
        <v>903</v>
      </c>
      <c r="B209" s="2" t="s">
        <v>372</v>
      </c>
      <c r="C209" s="32"/>
      <c r="D209" s="32"/>
      <c r="E209" s="32"/>
      <c r="F209" s="32"/>
      <c r="G209" s="7"/>
      <c r="H209" s="7"/>
      <c r="I209" s="7"/>
      <c r="J209" s="7"/>
      <c r="K209" s="7"/>
      <c r="L209" s="7"/>
      <c r="M209" s="7"/>
      <c r="N209" s="7"/>
    </row>
    <row r="210" spans="1:14" ht="15.75">
      <c r="A210" s="13" t="s">
        <v>905</v>
      </c>
      <c r="B210" s="2" t="s">
        <v>373</v>
      </c>
      <c r="C210" s="32">
        <v>0</v>
      </c>
      <c r="D210" s="32">
        <v>0</v>
      </c>
      <c r="E210" s="32"/>
      <c r="F210" s="32"/>
      <c r="G210" s="7"/>
      <c r="H210" s="7"/>
      <c r="I210" s="7"/>
      <c r="J210" s="7"/>
      <c r="K210" s="7"/>
      <c r="L210" s="7"/>
      <c r="M210" s="7"/>
      <c r="N210" s="7"/>
    </row>
    <row r="211" spans="1:14" ht="15.75">
      <c r="A211" s="13" t="s">
        <v>907</v>
      </c>
      <c r="B211" s="2" t="s">
        <v>374</v>
      </c>
      <c r="C211" s="32"/>
      <c r="D211" s="32"/>
      <c r="E211" s="32"/>
      <c r="F211" s="32"/>
      <c r="G211" s="7"/>
      <c r="H211" s="7"/>
      <c r="I211" s="7"/>
      <c r="J211" s="7"/>
      <c r="K211" s="7"/>
      <c r="L211" s="7"/>
      <c r="M211" s="7"/>
      <c r="N211" s="7"/>
    </row>
    <row r="212" spans="1:14" ht="15.75">
      <c r="A212" s="13" t="s">
        <v>909</v>
      </c>
      <c r="B212" s="2" t="s">
        <v>375</v>
      </c>
      <c r="C212" s="32"/>
      <c r="D212" s="32"/>
      <c r="E212" s="32"/>
      <c r="F212" s="32"/>
      <c r="G212" s="7"/>
      <c r="H212" s="7"/>
      <c r="I212" s="7"/>
      <c r="J212" s="7"/>
      <c r="K212" s="7"/>
      <c r="L212" s="7"/>
      <c r="M212" s="7"/>
      <c r="N212" s="7"/>
    </row>
    <row r="213" spans="1:14" ht="15.75">
      <c r="A213" s="13" t="s">
        <v>1382</v>
      </c>
      <c r="B213" s="2" t="s">
        <v>376</v>
      </c>
      <c r="C213" s="32"/>
      <c r="D213" s="32"/>
      <c r="E213" s="32"/>
      <c r="F213" s="32"/>
      <c r="G213" s="7"/>
      <c r="H213" s="7"/>
      <c r="I213" s="7"/>
      <c r="J213" s="7"/>
      <c r="K213" s="7"/>
      <c r="L213" s="7"/>
      <c r="M213" s="7"/>
      <c r="N213" s="7"/>
    </row>
    <row r="214" spans="1:14" ht="15.75">
      <c r="A214" s="13" t="s">
        <v>912</v>
      </c>
      <c r="B214" s="2" t="s">
        <v>377</v>
      </c>
      <c r="C214" s="32"/>
      <c r="D214" s="32"/>
      <c r="E214" s="32"/>
      <c r="F214" s="32"/>
      <c r="G214" s="7"/>
      <c r="H214" s="7"/>
      <c r="I214" s="7"/>
      <c r="J214" s="7"/>
      <c r="K214" s="7"/>
      <c r="L214" s="7"/>
      <c r="M214" s="7"/>
      <c r="N214" s="7"/>
    </row>
    <row r="215" spans="1:14" ht="15.75">
      <c r="A215" s="13" t="s">
        <v>1383</v>
      </c>
      <c r="B215" s="2" t="s">
        <v>1384</v>
      </c>
      <c r="C215" s="32">
        <f>SUM(C216:C217)</f>
        <v>0</v>
      </c>
      <c r="D215" s="32">
        <f>SUM(D216:D217)</f>
        <v>0</v>
      </c>
      <c r="E215" s="32">
        <f>SUM(E216:E217)</f>
        <v>0</v>
      </c>
      <c r="F215" s="32">
        <f>SUM(F216:F217)</f>
        <v>0</v>
      </c>
      <c r="G215" s="7"/>
      <c r="H215" s="7"/>
      <c r="I215" s="7"/>
      <c r="J215" s="7"/>
      <c r="K215" s="7"/>
      <c r="L215" s="7"/>
      <c r="M215" s="7"/>
      <c r="N215" s="7"/>
    </row>
    <row r="216" spans="1:14" ht="15.75">
      <c r="A216" s="163" t="s">
        <v>1385</v>
      </c>
      <c r="B216" s="2" t="s">
        <v>1387</v>
      </c>
      <c r="C216" s="32"/>
      <c r="D216" s="32"/>
      <c r="E216" s="32"/>
      <c r="F216" s="32"/>
      <c r="G216" s="7"/>
      <c r="H216" s="7"/>
      <c r="I216" s="7"/>
      <c r="J216" s="7"/>
      <c r="K216" s="7"/>
      <c r="L216" s="7"/>
      <c r="M216" s="7"/>
      <c r="N216" s="7"/>
    </row>
    <row r="217" spans="1:14" ht="15.75">
      <c r="A217" s="14" t="s">
        <v>1386</v>
      </c>
      <c r="B217" s="2" t="s">
        <v>1388</v>
      </c>
      <c r="C217" s="32"/>
      <c r="D217" s="32"/>
      <c r="E217" s="32"/>
      <c r="F217" s="32"/>
      <c r="G217" s="7"/>
      <c r="H217" s="7"/>
      <c r="I217" s="7"/>
      <c r="J217" s="7"/>
      <c r="K217" s="7"/>
      <c r="L217" s="7"/>
      <c r="M217" s="7"/>
      <c r="N217" s="7"/>
    </row>
    <row r="218" spans="1:14" ht="15.75">
      <c r="A218" s="2" t="s">
        <v>914</v>
      </c>
      <c r="B218" s="2" t="s">
        <v>378</v>
      </c>
      <c r="C218" s="32">
        <f>SUM(C219:C223)</f>
        <v>0</v>
      </c>
      <c r="D218" s="32">
        <f>SUM(D219:D223)</f>
        <v>0</v>
      </c>
      <c r="E218" s="32">
        <f>SUM(E219:E223)</f>
        <v>0</v>
      </c>
      <c r="F218" s="32">
        <f>SUM(F219:F223)</f>
        <v>0</v>
      </c>
      <c r="G218" s="7"/>
      <c r="H218" s="7"/>
      <c r="I218" s="7"/>
      <c r="J218" s="7"/>
      <c r="K218" s="7"/>
      <c r="L218" s="7"/>
      <c r="M218" s="7"/>
      <c r="N218" s="7"/>
    </row>
    <row r="219" spans="1:14" ht="15.75">
      <c r="A219" s="13" t="s">
        <v>916</v>
      </c>
      <c r="B219" s="2" t="s">
        <v>379</v>
      </c>
      <c r="C219" s="32"/>
      <c r="D219" s="32"/>
      <c r="E219" s="32"/>
      <c r="F219" s="32"/>
      <c r="G219" s="7"/>
      <c r="H219" s="7"/>
      <c r="I219" s="7"/>
      <c r="J219" s="7"/>
      <c r="K219" s="7"/>
      <c r="L219" s="7"/>
      <c r="M219" s="7"/>
      <c r="N219" s="7"/>
    </row>
    <row r="220" spans="1:14" ht="15.75">
      <c r="A220" s="13" t="s">
        <v>918</v>
      </c>
      <c r="B220" s="2" t="s">
        <v>380</v>
      </c>
      <c r="C220" s="32"/>
      <c r="D220" s="32"/>
      <c r="E220" s="32"/>
      <c r="F220" s="32"/>
      <c r="G220" s="7"/>
      <c r="H220" s="7"/>
      <c r="I220" s="7"/>
      <c r="J220" s="7"/>
      <c r="K220" s="7"/>
      <c r="L220" s="7"/>
      <c r="M220" s="7"/>
      <c r="N220" s="7"/>
    </row>
    <row r="221" spans="1:14" ht="15.75">
      <c r="A221" s="13" t="s">
        <v>920</v>
      </c>
      <c r="B221" s="2" t="s">
        <v>381</v>
      </c>
      <c r="C221" s="32"/>
      <c r="D221" s="32"/>
      <c r="E221" s="32"/>
      <c r="F221" s="32"/>
      <c r="G221" s="7"/>
      <c r="H221" s="7"/>
      <c r="I221" s="7"/>
      <c r="J221" s="7"/>
      <c r="K221" s="7"/>
      <c r="L221" s="7"/>
      <c r="M221" s="7"/>
      <c r="N221" s="7"/>
    </row>
    <row r="222" spans="1:14" ht="15.75">
      <c r="A222" s="13" t="s">
        <v>1394</v>
      </c>
      <c r="B222" s="2" t="s">
        <v>382</v>
      </c>
      <c r="C222" s="32"/>
      <c r="D222" s="32"/>
      <c r="E222" s="32"/>
      <c r="F222" s="32"/>
      <c r="G222" s="7"/>
      <c r="H222" s="7"/>
      <c r="I222" s="7"/>
      <c r="J222" s="7"/>
      <c r="K222" s="7"/>
      <c r="L222" s="7"/>
      <c r="M222" s="7"/>
      <c r="N222" s="7"/>
    </row>
    <row r="223" spans="1:14" ht="15.75">
      <c r="A223" s="13" t="s">
        <v>1395</v>
      </c>
      <c r="B223" s="2" t="s">
        <v>1392</v>
      </c>
      <c r="C223" s="32"/>
      <c r="D223" s="32"/>
      <c r="E223" s="32"/>
      <c r="F223" s="32"/>
      <c r="G223" s="7"/>
      <c r="H223" s="7"/>
      <c r="I223" s="7"/>
      <c r="J223" s="7"/>
      <c r="K223" s="7"/>
      <c r="L223" s="7"/>
      <c r="M223" s="7"/>
      <c r="N223" s="7"/>
    </row>
    <row r="224" spans="1:14" ht="15.75">
      <c r="A224" s="2" t="s">
        <v>923</v>
      </c>
      <c r="B224" s="2" t="s">
        <v>383</v>
      </c>
      <c r="C224" s="32"/>
      <c r="D224" s="32"/>
      <c r="E224" s="32"/>
      <c r="F224" s="32"/>
      <c r="G224" s="7"/>
      <c r="H224" s="7"/>
      <c r="I224" s="7"/>
      <c r="J224" s="7"/>
      <c r="K224" s="7"/>
      <c r="L224" s="7"/>
      <c r="M224" s="7"/>
      <c r="N224" s="7"/>
    </row>
    <row r="225" spans="1:14" ht="15.75">
      <c r="A225" s="2" t="s">
        <v>1398</v>
      </c>
      <c r="B225" s="2" t="s">
        <v>1397</v>
      </c>
      <c r="C225" s="32"/>
      <c r="D225" s="32"/>
      <c r="E225" s="32"/>
      <c r="F225" s="32"/>
      <c r="G225" s="7"/>
      <c r="H225" s="7"/>
      <c r="I225" s="7"/>
      <c r="J225" s="7"/>
      <c r="K225" s="7"/>
      <c r="L225" s="7"/>
      <c r="M225" s="7"/>
      <c r="N225" s="7"/>
    </row>
    <row r="226" spans="1:14" ht="30" customHeight="1">
      <c r="A226" s="9" t="s">
        <v>1278</v>
      </c>
      <c r="B226" s="9"/>
      <c r="C226" s="30">
        <f>SUM(C192,C7)</f>
        <v>150249331</v>
      </c>
      <c r="D226" s="30">
        <f>SUM(D192,D7)</f>
        <v>93727570</v>
      </c>
      <c r="E226" s="30">
        <f>SUM(E192,E7)</f>
        <v>35550312</v>
      </c>
      <c r="F226" s="30">
        <f>SUM(F192,F7)</f>
        <v>20971449</v>
      </c>
      <c r="G226" s="178"/>
      <c r="H226" s="7"/>
      <c r="I226" s="7"/>
      <c r="J226" s="7"/>
      <c r="K226" s="7"/>
      <c r="L226" s="7"/>
      <c r="M226" s="7"/>
      <c r="N226" s="7"/>
    </row>
    <row r="227" spans="1:14" s="20" customFormat="1" ht="30" customHeight="1">
      <c r="A227" s="9" t="s">
        <v>1279</v>
      </c>
      <c r="B227" s="9" t="s">
        <v>667</v>
      </c>
      <c r="C227" s="30">
        <f>SUM(C228,C285,C293,C392,C427,C461,C478,C488)</f>
        <v>149045709</v>
      </c>
      <c r="D227" s="30">
        <f>SUM(D228,D285,D293,D392,D427,D461,D478,D488)</f>
        <v>122905014</v>
      </c>
      <c r="E227" s="30">
        <f>SUM(E228,E285,E293,E392,E427,E461,E478,E488)</f>
        <v>18777150</v>
      </c>
      <c r="F227" s="30">
        <f>SUM(F228,F285,F293,F392,F427,F461,F478,F488)</f>
        <v>0</v>
      </c>
      <c r="G227" s="178"/>
      <c r="H227" s="19"/>
      <c r="I227" s="19"/>
      <c r="J227" s="19"/>
      <c r="K227" s="19"/>
      <c r="L227" s="19"/>
      <c r="M227" s="19"/>
      <c r="N227" s="19"/>
    </row>
    <row r="228" spans="1:14" ht="15.75">
      <c r="A228" s="11" t="s">
        <v>925</v>
      </c>
      <c r="B228" s="11" t="s">
        <v>427</v>
      </c>
      <c r="C228" s="31">
        <f>SUM(C229,C278)</f>
        <v>29629833</v>
      </c>
      <c r="D228" s="31">
        <f>SUM(D229,D278)</f>
        <v>25811108</v>
      </c>
      <c r="E228" s="31">
        <f>SUM(E229,E278)</f>
        <v>105000</v>
      </c>
      <c r="F228" s="31">
        <f>SUM(F229,F278)</f>
        <v>0</v>
      </c>
      <c r="G228" s="178"/>
      <c r="H228" s="7"/>
      <c r="I228" s="7"/>
      <c r="J228" s="7"/>
      <c r="K228" s="7"/>
      <c r="L228" s="7"/>
      <c r="M228" s="7"/>
      <c r="N228" s="7"/>
    </row>
    <row r="229" spans="1:14" ht="15.75">
      <c r="A229" s="2" t="s">
        <v>927</v>
      </c>
      <c r="B229" s="2" t="s">
        <v>428</v>
      </c>
      <c r="C229" s="32">
        <f>SUM(C230,C247,C248,C249,C250,C251,C252,C266,C267,C271,C275,C276,C277)</f>
        <v>24177833</v>
      </c>
      <c r="D229" s="32">
        <f>SUM(D230,D247,D248,D249,D250,D251,D252,D266,D267,D271,D275,D276,D277)</f>
        <v>20459108</v>
      </c>
      <c r="E229" s="32">
        <f>SUM(E230,E247,E248,E249,E250,E251,E252,E266,E267,E271,E275,E276,E277)</f>
        <v>5000</v>
      </c>
      <c r="F229" s="32">
        <f>SUM(F230,F247,F248,F249,F250,F251,F252,F266,F267,F271,F275,F276,F277)</f>
        <v>0</v>
      </c>
      <c r="G229" s="178"/>
      <c r="H229" s="7"/>
      <c r="I229" s="7"/>
      <c r="J229" s="7"/>
      <c r="K229" s="7"/>
      <c r="L229" s="7"/>
      <c r="M229" s="7"/>
      <c r="N229" s="7"/>
    </row>
    <row r="230" spans="1:14" ht="15.75">
      <c r="A230" s="13" t="s">
        <v>929</v>
      </c>
      <c r="B230" s="2" t="s">
        <v>429</v>
      </c>
      <c r="C230" s="32">
        <v>22737000</v>
      </c>
      <c r="D230" s="32">
        <f>SUM(D231,D235,D238,D240,D244,D246)</f>
        <v>19023275</v>
      </c>
      <c r="E230" s="32">
        <f>SUM(E231,E235,E238,E240,E244,E246)</f>
        <v>0</v>
      </c>
      <c r="F230" s="32">
        <f>SUM(F231,F235,F238,F240,F244,F246)</f>
        <v>0</v>
      </c>
      <c r="G230" s="178"/>
      <c r="H230" s="7"/>
      <c r="I230" s="7"/>
      <c r="J230" s="7"/>
      <c r="K230" s="7"/>
      <c r="L230" s="7"/>
      <c r="M230" s="7"/>
      <c r="N230" s="7"/>
    </row>
    <row r="231" spans="1:14" ht="15.75">
      <c r="A231" s="14" t="s">
        <v>931</v>
      </c>
      <c r="B231" s="2"/>
      <c r="C231" s="32">
        <v>18743275</v>
      </c>
      <c r="D231" s="32">
        <v>18743275</v>
      </c>
      <c r="E231" s="32">
        <f>SUM(E232:E234)</f>
        <v>0</v>
      </c>
      <c r="F231" s="32">
        <f>SUM(F232:F234)</f>
        <v>0</v>
      </c>
      <c r="G231" s="178"/>
      <c r="H231" s="7"/>
      <c r="I231" s="7"/>
      <c r="J231" s="7"/>
      <c r="K231" s="7"/>
      <c r="L231" s="7"/>
      <c r="M231" s="7"/>
      <c r="N231" s="7"/>
    </row>
    <row r="232" spans="1:14" ht="15.75">
      <c r="A232" s="15" t="s">
        <v>933</v>
      </c>
      <c r="B232" s="2"/>
      <c r="C232" s="32"/>
      <c r="D232" s="32"/>
      <c r="E232" s="32"/>
      <c r="F232" s="32"/>
      <c r="G232" s="178"/>
      <c r="H232" s="7"/>
      <c r="I232" s="7"/>
      <c r="J232" s="7"/>
      <c r="K232" s="7"/>
      <c r="L232" s="7"/>
      <c r="M232" s="7"/>
      <c r="N232" s="7"/>
    </row>
    <row r="233" spans="1:14" ht="15.75">
      <c r="A233" s="15" t="s">
        <v>935</v>
      </c>
      <c r="B233" s="2"/>
      <c r="C233" s="32">
        <v>10010300</v>
      </c>
      <c r="D233" s="32">
        <v>10010300</v>
      </c>
      <c r="E233" s="32"/>
      <c r="F233" s="32"/>
      <c r="G233" s="178"/>
      <c r="H233" s="7"/>
      <c r="I233" s="7"/>
      <c r="J233" s="7"/>
      <c r="K233" s="7"/>
      <c r="L233" s="7"/>
      <c r="M233" s="7"/>
      <c r="N233" s="7"/>
    </row>
    <row r="234" spans="1:14" ht="15.75">
      <c r="A234" s="15" t="s">
        <v>1501</v>
      </c>
      <c r="B234" s="2"/>
      <c r="C234" s="32">
        <v>8732975</v>
      </c>
      <c r="D234" s="32">
        <v>8732975</v>
      </c>
      <c r="E234" s="32"/>
      <c r="F234" s="32"/>
      <c r="G234" s="178"/>
      <c r="H234" s="7"/>
      <c r="I234" s="7"/>
      <c r="J234" s="7"/>
      <c r="K234" s="7"/>
      <c r="L234" s="7"/>
      <c r="M234" s="7"/>
      <c r="N234" s="7"/>
    </row>
    <row r="235" spans="1:14" ht="15.75">
      <c r="A235" s="14" t="s">
        <v>938</v>
      </c>
      <c r="B235" s="2"/>
      <c r="C235" s="32">
        <f>SUM(C236:C237)</f>
        <v>0</v>
      </c>
      <c r="D235" s="32">
        <f>SUM(D236:D237)</f>
        <v>0</v>
      </c>
      <c r="E235" s="32">
        <f>SUM(E236:E237)</f>
        <v>0</v>
      </c>
      <c r="F235" s="32">
        <f>SUM(F236:F237)</f>
        <v>0</v>
      </c>
      <c r="G235" s="178"/>
      <c r="H235" s="7"/>
      <c r="I235" s="7"/>
      <c r="J235" s="7"/>
      <c r="K235" s="7"/>
      <c r="L235" s="7"/>
      <c r="M235" s="7"/>
      <c r="N235" s="7"/>
    </row>
    <row r="236" spans="1:14" ht="15.75">
      <c r="A236" s="15" t="s">
        <v>940</v>
      </c>
      <c r="B236" s="2"/>
      <c r="C236" s="32"/>
      <c r="D236" s="32"/>
      <c r="E236" s="32"/>
      <c r="F236" s="32"/>
      <c r="G236" s="178"/>
      <c r="H236" s="7"/>
      <c r="I236" s="7"/>
      <c r="J236" s="7"/>
      <c r="K236" s="7"/>
      <c r="L236" s="7"/>
      <c r="M236" s="7"/>
      <c r="N236" s="7"/>
    </row>
    <row r="237" spans="1:14" ht="15.75">
      <c r="A237" s="15" t="s">
        <v>942</v>
      </c>
      <c r="B237" s="2"/>
      <c r="C237" s="32"/>
      <c r="D237" s="32"/>
      <c r="E237" s="32"/>
      <c r="F237" s="32"/>
      <c r="G237" s="178"/>
      <c r="H237" s="7"/>
      <c r="I237" s="7"/>
      <c r="J237" s="7"/>
      <c r="K237" s="7"/>
      <c r="L237" s="7"/>
      <c r="M237" s="7"/>
      <c r="N237" s="7"/>
    </row>
    <row r="238" spans="1:14" ht="15.75">
      <c r="A238" s="14" t="s">
        <v>944</v>
      </c>
      <c r="B238" s="2"/>
      <c r="C238" s="32">
        <f>SUM(C239)</f>
        <v>120000</v>
      </c>
      <c r="D238" s="32">
        <f>SUM(D239)</f>
        <v>120000</v>
      </c>
      <c r="E238" s="32">
        <f>SUM(E239)</f>
        <v>0</v>
      </c>
      <c r="F238" s="32">
        <f>SUM(F239)</f>
        <v>0</v>
      </c>
      <c r="G238" s="178"/>
      <c r="H238" s="7"/>
      <c r="I238" s="7"/>
      <c r="J238" s="7"/>
      <c r="K238" s="7"/>
      <c r="L238" s="7"/>
      <c r="M238" s="7"/>
      <c r="N238" s="7"/>
    </row>
    <row r="239" spans="1:14" ht="15.75">
      <c r="A239" s="15" t="s">
        <v>946</v>
      </c>
      <c r="B239" s="2"/>
      <c r="C239" s="32">
        <v>120000</v>
      </c>
      <c r="D239" s="32">
        <v>120000</v>
      </c>
      <c r="E239" s="32"/>
      <c r="F239" s="32"/>
      <c r="G239" s="178"/>
      <c r="H239" s="7"/>
      <c r="I239" s="7"/>
      <c r="J239" s="7"/>
      <c r="K239" s="7"/>
      <c r="L239" s="7"/>
      <c r="M239" s="7"/>
      <c r="N239" s="7"/>
    </row>
    <row r="240" spans="1:14" ht="15.75">
      <c r="A240" s="14" t="s">
        <v>948</v>
      </c>
      <c r="B240" s="2"/>
      <c r="C240" s="32">
        <f>SUM(C241:C243)</f>
        <v>160000</v>
      </c>
      <c r="D240" s="32">
        <f>SUM(D241:D243)</f>
        <v>160000</v>
      </c>
      <c r="E240" s="32">
        <f>SUM(E241:E243)</f>
        <v>0</v>
      </c>
      <c r="F240" s="32">
        <f>SUM(F241:F243)</f>
        <v>0</v>
      </c>
      <c r="G240" s="178"/>
      <c r="H240" s="7"/>
      <c r="I240" s="7"/>
      <c r="J240" s="7"/>
      <c r="K240" s="7"/>
      <c r="L240" s="7"/>
      <c r="M240" s="7"/>
      <c r="N240" s="7"/>
    </row>
    <row r="241" spans="1:14" ht="15.75">
      <c r="A241" s="15" t="s">
        <v>950</v>
      </c>
      <c r="B241" s="2"/>
      <c r="C241" s="32"/>
      <c r="D241" s="32"/>
      <c r="E241" s="32"/>
      <c r="F241" s="32"/>
      <c r="G241" s="178"/>
      <c r="H241" s="7"/>
      <c r="I241" s="7"/>
      <c r="J241" s="7"/>
      <c r="K241" s="7"/>
      <c r="L241" s="7"/>
      <c r="M241" s="7"/>
      <c r="N241" s="7"/>
    </row>
    <row r="242" spans="1:14" ht="15.75">
      <c r="A242" s="15" t="s">
        <v>952</v>
      </c>
      <c r="B242" s="2"/>
      <c r="C242" s="32">
        <v>160000</v>
      </c>
      <c r="D242" s="32">
        <v>160000</v>
      </c>
      <c r="E242" s="32"/>
      <c r="F242" s="32"/>
      <c r="G242" s="178"/>
      <c r="H242" s="7"/>
      <c r="I242" s="7"/>
      <c r="J242" s="7"/>
      <c r="K242" s="7"/>
      <c r="L242" s="7"/>
      <c r="M242" s="7"/>
      <c r="N242" s="7"/>
    </row>
    <row r="243" spans="1:14" ht="15.75">
      <c r="A243" s="15" t="s">
        <v>954</v>
      </c>
      <c r="B243" s="2"/>
      <c r="C243" s="32"/>
      <c r="D243" s="32"/>
      <c r="E243" s="32"/>
      <c r="F243" s="32"/>
      <c r="G243" s="178"/>
      <c r="H243" s="7"/>
      <c r="I243" s="7"/>
      <c r="J243" s="7"/>
      <c r="K243" s="7"/>
      <c r="L243" s="7"/>
      <c r="M243" s="7"/>
      <c r="N243" s="7"/>
    </row>
    <row r="244" spans="1:14" ht="15.75">
      <c r="A244" s="14" t="s">
        <v>956</v>
      </c>
      <c r="B244" s="2"/>
      <c r="C244" s="32">
        <f>SUM(C245)</f>
        <v>0</v>
      </c>
      <c r="D244" s="32">
        <f>SUM(D245)</f>
        <v>0</v>
      </c>
      <c r="E244" s="32">
        <f>SUM(E245)</f>
        <v>0</v>
      </c>
      <c r="F244" s="32">
        <f>SUM(F245)</f>
        <v>0</v>
      </c>
      <c r="G244" s="178"/>
      <c r="H244" s="7"/>
      <c r="I244" s="7"/>
      <c r="J244" s="7"/>
      <c r="K244" s="7"/>
      <c r="L244" s="7"/>
      <c r="M244" s="7"/>
      <c r="N244" s="7"/>
    </row>
    <row r="245" spans="1:14" ht="15.75">
      <c r="A245" s="15" t="s">
        <v>958</v>
      </c>
      <c r="B245" s="2"/>
      <c r="C245" s="32"/>
      <c r="D245" s="32"/>
      <c r="E245" s="32"/>
      <c r="F245" s="32"/>
      <c r="G245" s="178"/>
      <c r="H245" s="7"/>
      <c r="I245" s="7"/>
      <c r="J245" s="7"/>
      <c r="K245" s="7"/>
      <c r="L245" s="7"/>
      <c r="M245" s="7"/>
      <c r="N245" s="7"/>
    </row>
    <row r="246" spans="1:14" ht="15.75">
      <c r="A246" s="14" t="s">
        <v>960</v>
      </c>
      <c r="B246" s="2"/>
      <c r="C246" s="32"/>
      <c r="D246" s="32"/>
      <c r="E246" s="32"/>
      <c r="F246" s="32"/>
      <c r="G246" s="178"/>
      <c r="H246" s="7"/>
      <c r="I246" s="7"/>
      <c r="J246" s="7"/>
      <c r="K246" s="7"/>
      <c r="L246" s="7"/>
      <c r="M246" s="7"/>
      <c r="N246" s="7"/>
    </row>
    <row r="247" spans="1:14" ht="15.75">
      <c r="A247" s="13" t="s">
        <v>962</v>
      </c>
      <c r="B247" s="2" t="s">
        <v>430</v>
      </c>
      <c r="C247" s="32"/>
      <c r="D247" s="32"/>
      <c r="E247" s="32"/>
      <c r="F247" s="32"/>
      <c r="G247" s="178"/>
      <c r="H247" s="7"/>
      <c r="I247" s="7"/>
      <c r="J247" s="7"/>
      <c r="K247" s="7"/>
      <c r="L247" s="7"/>
      <c r="M247" s="7"/>
      <c r="N247" s="7"/>
    </row>
    <row r="248" spans="1:14" ht="15.75">
      <c r="A248" s="13" t="s">
        <v>964</v>
      </c>
      <c r="B248" s="2" t="s">
        <v>431</v>
      </c>
      <c r="C248" s="32"/>
      <c r="D248" s="32"/>
      <c r="E248" s="32"/>
      <c r="F248" s="32"/>
      <c r="G248" s="178"/>
      <c r="H248" s="7"/>
      <c r="I248" s="7"/>
      <c r="J248" s="7"/>
      <c r="K248" s="7"/>
      <c r="L248" s="7"/>
      <c r="M248" s="7"/>
      <c r="N248" s="7"/>
    </row>
    <row r="249" spans="1:14" ht="15.75">
      <c r="A249" s="13" t="s">
        <v>966</v>
      </c>
      <c r="B249" s="2" t="s">
        <v>432</v>
      </c>
      <c r="C249" s="32"/>
      <c r="D249" s="32"/>
      <c r="E249" s="32"/>
      <c r="F249" s="32"/>
      <c r="G249" s="178"/>
      <c r="H249" s="7"/>
      <c r="I249" s="7"/>
      <c r="J249" s="7"/>
      <c r="K249" s="7"/>
      <c r="L249" s="7"/>
      <c r="M249" s="7"/>
      <c r="N249" s="7"/>
    </row>
    <row r="250" spans="1:14" ht="15.75">
      <c r="A250" s="13" t="s">
        <v>968</v>
      </c>
      <c r="B250" s="2" t="s">
        <v>433</v>
      </c>
      <c r="C250" s="32"/>
      <c r="D250" s="32"/>
      <c r="E250" s="32"/>
      <c r="F250" s="32"/>
      <c r="G250" s="178"/>
      <c r="H250" s="7"/>
      <c r="I250" s="7"/>
      <c r="J250" s="7"/>
      <c r="K250" s="7"/>
      <c r="L250" s="7"/>
      <c r="M250" s="7"/>
      <c r="N250" s="7"/>
    </row>
    <row r="251" spans="1:14" ht="15.75">
      <c r="A251" s="13" t="s">
        <v>970</v>
      </c>
      <c r="B251" s="2" t="s">
        <v>434</v>
      </c>
      <c r="C251" s="32"/>
      <c r="D251" s="32"/>
      <c r="E251" s="32"/>
      <c r="F251" s="32"/>
      <c r="G251" s="178"/>
      <c r="H251" s="7"/>
      <c r="I251" s="7"/>
      <c r="J251" s="7"/>
      <c r="K251" s="7"/>
      <c r="L251" s="7"/>
      <c r="M251" s="7"/>
      <c r="N251" s="7"/>
    </row>
    <row r="252" spans="1:14" ht="15.75">
      <c r="A252" s="13" t="s">
        <v>972</v>
      </c>
      <c r="B252" s="2" t="s">
        <v>435</v>
      </c>
      <c r="C252" s="32">
        <f>SUM(C253,C257,C261,C262,C263,C264,C265)</f>
        <v>5000</v>
      </c>
      <c r="D252" s="32">
        <f>SUM(D253,D257,D261,D262,D263,D264,D265)</f>
        <v>0</v>
      </c>
      <c r="E252" s="32">
        <f>SUM(E253,E257,E261,E262,E263,E264,E265)</f>
        <v>5000</v>
      </c>
      <c r="F252" s="32">
        <f>SUM(F253,F257,F261,F262,F263,F264,F265)</f>
        <v>0</v>
      </c>
      <c r="G252" s="178"/>
      <c r="H252" s="7"/>
      <c r="I252" s="7"/>
      <c r="J252" s="7"/>
      <c r="K252" s="7"/>
      <c r="L252" s="7"/>
      <c r="M252" s="7"/>
      <c r="N252" s="7"/>
    </row>
    <row r="253" spans="1:14" ht="15.75">
      <c r="A253" s="14" t="s">
        <v>974</v>
      </c>
      <c r="B253" s="2"/>
      <c r="C253" s="32">
        <f>SUM(C254:C256)</f>
        <v>0</v>
      </c>
      <c r="D253" s="32">
        <f>SUM(D254:D256)</f>
        <v>0</v>
      </c>
      <c r="E253" s="32">
        <f>SUM(E254:E256)</f>
        <v>0</v>
      </c>
      <c r="F253" s="32">
        <f>SUM(F254:F256)</f>
        <v>0</v>
      </c>
      <c r="G253" s="178"/>
      <c r="H253" s="7"/>
      <c r="I253" s="7"/>
      <c r="J253" s="7"/>
      <c r="K253" s="7"/>
      <c r="L253" s="7"/>
      <c r="M253" s="7"/>
      <c r="N253" s="7"/>
    </row>
    <row r="254" spans="1:14" ht="15.75">
      <c r="A254" s="15" t="s">
        <v>976</v>
      </c>
      <c r="B254" s="2"/>
      <c r="C254" s="32"/>
      <c r="D254" s="32"/>
      <c r="E254" s="32"/>
      <c r="F254" s="32"/>
      <c r="G254" s="178"/>
      <c r="H254" s="7"/>
      <c r="I254" s="7"/>
      <c r="J254" s="7"/>
      <c r="K254" s="7"/>
      <c r="L254" s="7"/>
      <c r="M254" s="7"/>
      <c r="N254" s="7"/>
    </row>
    <row r="255" spans="1:14" ht="15.75">
      <c r="A255" s="15" t="s">
        <v>978</v>
      </c>
      <c r="B255" s="2"/>
      <c r="C255" s="32"/>
      <c r="D255" s="32"/>
      <c r="E255" s="32"/>
      <c r="F255" s="32"/>
      <c r="G255" s="178"/>
      <c r="H255" s="7"/>
      <c r="I255" s="7"/>
      <c r="J255" s="7"/>
      <c r="K255" s="7"/>
      <c r="L255" s="7"/>
      <c r="M255" s="7"/>
      <c r="N255" s="7"/>
    </row>
    <row r="256" spans="1:14" ht="15.75">
      <c r="A256" s="15" t="s">
        <v>980</v>
      </c>
      <c r="B256" s="2"/>
      <c r="C256" s="32"/>
      <c r="D256" s="32"/>
      <c r="E256" s="32"/>
      <c r="F256" s="32"/>
      <c r="G256" s="178"/>
      <c r="H256" s="7"/>
      <c r="I256" s="7"/>
      <c r="J256" s="7"/>
      <c r="K256" s="7"/>
      <c r="L256" s="7"/>
      <c r="M256" s="7"/>
      <c r="N256" s="7"/>
    </row>
    <row r="257" spans="1:14" ht="15.75">
      <c r="A257" s="14" t="s">
        <v>982</v>
      </c>
      <c r="B257" s="2"/>
      <c r="C257" s="32">
        <f>SUM(C258:C260)</f>
        <v>0</v>
      </c>
      <c r="D257" s="32">
        <f>SUM(D258:D260)</f>
        <v>0</v>
      </c>
      <c r="E257" s="32">
        <f>SUM(E258:E260)</f>
        <v>0</v>
      </c>
      <c r="F257" s="32">
        <f>SUM(F258:F260)</f>
        <v>0</v>
      </c>
      <c r="G257" s="178"/>
      <c r="H257" s="7"/>
      <c r="I257" s="7"/>
      <c r="J257" s="7"/>
      <c r="K257" s="7"/>
      <c r="L257" s="7"/>
      <c r="M257" s="7"/>
      <c r="N257" s="7"/>
    </row>
    <row r="258" spans="1:14" ht="15.75">
      <c r="A258" s="15" t="s">
        <v>984</v>
      </c>
      <c r="B258" s="2"/>
      <c r="C258" s="32"/>
      <c r="D258" s="32"/>
      <c r="E258" s="32"/>
      <c r="F258" s="32"/>
      <c r="G258" s="178"/>
      <c r="H258" s="7"/>
      <c r="I258" s="7"/>
      <c r="J258" s="7"/>
      <c r="K258" s="7"/>
      <c r="L258" s="7"/>
      <c r="M258" s="7"/>
      <c r="N258" s="7"/>
    </row>
    <row r="259" spans="1:14" ht="15.75">
      <c r="A259" s="15" t="s">
        <v>986</v>
      </c>
      <c r="B259" s="2"/>
      <c r="C259" s="32"/>
      <c r="D259" s="32"/>
      <c r="E259" s="32"/>
      <c r="F259" s="32"/>
      <c r="G259" s="178"/>
      <c r="H259" s="7"/>
      <c r="I259" s="7"/>
      <c r="J259" s="7"/>
      <c r="K259" s="7"/>
      <c r="L259" s="7"/>
      <c r="M259" s="7"/>
      <c r="N259" s="7"/>
    </row>
    <row r="260" spans="1:14" ht="15.75">
      <c r="A260" s="15" t="s">
        <v>988</v>
      </c>
      <c r="B260" s="2"/>
      <c r="C260" s="32"/>
      <c r="D260" s="32"/>
      <c r="E260" s="32"/>
      <c r="F260" s="32"/>
      <c r="G260" s="178"/>
      <c r="H260" s="7"/>
      <c r="I260" s="7"/>
      <c r="J260" s="7"/>
      <c r="K260" s="7"/>
      <c r="L260" s="7"/>
      <c r="M260" s="7"/>
      <c r="N260" s="7"/>
    </row>
    <row r="261" spans="1:14" ht="15.75">
      <c r="A261" s="14" t="s">
        <v>990</v>
      </c>
      <c r="B261" s="2"/>
      <c r="C261" s="32"/>
      <c r="D261" s="32"/>
      <c r="E261" s="32"/>
      <c r="F261" s="32"/>
      <c r="G261" s="178"/>
      <c r="H261" s="7"/>
      <c r="I261" s="7"/>
      <c r="J261" s="7"/>
      <c r="K261" s="7"/>
      <c r="L261" s="7"/>
      <c r="M261" s="7"/>
      <c r="N261" s="7"/>
    </row>
    <row r="262" spans="1:14" ht="15.75">
      <c r="A262" s="14" t="s">
        <v>992</v>
      </c>
      <c r="B262" s="2"/>
      <c r="C262" s="32"/>
      <c r="D262" s="32"/>
      <c r="E262" s="32"/>
      <c r="F262" s="32"/>
      <c r="G262" s="178"/>
      <c r="H262" s="7"/>
      <c r="I262" s="7"/>
      <c r="J262" s="7"/>
      <c r="K262" s="7"/>
      <c r="L262" s="7"/>
      <c r="M262" s="7"/>
      <c r="N262" s="7"/>
    </row>
    <row r="263" spans="1:14" ht="15.75">
      <c r="A263" s="14" t="s">
        <v>994</v>
      </c>
      <c r="B263" s="2"/>
      <c r="C263" s="32"/>
      <c r="D263" s="32"/>
      <c r="E263" s="32"/>
      <c r="F263" s="32"/>
      <c r="G263" s="178"/>
      <c r="H263" s="7"/>
      <c r="I263" s="7"/>
      <c r="J263" s="7"/>
      <c r="K263" s="7"/>
      <c r="L263" s="7"/>
      <c r="M263" s="7"/>
      <c r="N263" s="7"/>
    </row>
    <row r="264" spans="1:14" ht="15.75">
      <c r="A264" s="14" t="s">
        <v>996</v>
      </c>
      <c r="B264" s="2"/>
      <c r="C264" s="32"/>
      <c r="D264" s="32"/>
      <c r="E264" s="32"/>
      <c r="F264" s="32"/>
      <c r="G264" s="178"/>
      <c r="H264" s="7"/>
      <c r="I264" s="7"/>
      <c r="J264" s="7"/>
      <c r="K264" s="7"/>
      <c r="L264" s="7"/>
      <c r="M264" s="7"/>
      <c r="N264" s="7"/>
    </row>
    <row r="265" spans="1:14" ht="15.75">
      <c r="A265" s="14" t="s">
        <v>998</v>
      </c>
      <c r="B265" s="2"/>
      <c r="C265" s="32">
        <v>5000</v>
      </c>
      <c r="D265" s="32"/>
      <c r="E265" s="32">
        <v>5000</v>
      </c>
      <c r="F265" s="32"/>
      <c r="G265" s="178"/>
      <c r="H265" s="7"/>
      <c r="I265" s="7"/>
      <c r="J265" s="7"/>
      <c r="K265" s="7"/>
      <c r="L265" s="7"/>
      <c r="M265" s="7"/>
      <c r="N265" s="7"/>
    </row>
    <row r="266" spans="1:14" ht="15.75">
      <c r="A266" s="13" t="s">
        <v>1000</v>
      </c>
      <c r="B266" s="2" t="s">
        <v>436</v>
      </c>
      <c r="C266" s="32"/>
      <c r="D266" s="32"/>
      <c r="E266" s="32"/>
      <c r="F266" s="32"/>
      <c r="G266" s="178"/>
      <c r="H266" s="7"/>
      <c r="I266" s="7"/>
      <c r="J266" s="7"/>
      <c r="K266" s="7"/>
      <c r="L266" s="7"/>
      <c r="M266" s="7"/>
      <c r="N266" s="7"/>
    </row>
    <row r="267" spans="1:14" ht="15.75">
      <c r="A267" s="13" t="s">
        <v>1002</v>
      </c>
      <c r="B267" s="2" t="s">
        <v>437</v>
      </c>
      <c r="C267" s="32">
        <f>SUM(C268:C270)</f>
        <v>366385</v>
      </c>
      <c r="D267" s="32">
        <f>SUM(D268:D270)</f>
        <v>366385</v>
      </c>
      <c r="E267" s="32">
        <f>SUM(E268:E270)</f>
        <v>0</v>
      </c>
      <c r="F267" s="32">
        <f>SUM(F268:F270)</f>
        <v>0</v>
      </c>
      <c r="G267" s="178"/>
      <c r="H267" s="7"/>
      <c r="I267" s="7"/>
      <c r="J267" s="7"/>
      <c r="K267" s="7"/>
      <c r="L267" s="7"/>
      <c r="M267" s="7"/>
      <c r="N267" s="7"/>
    </row>
    <row r="268" spans="1:14" ht="15.75">
      <c r="A268" s="14" t="s">
        <v>1004</v>
      </c>
      <c r="B268" s="2"/>
      <c r="C268" s="32"/>
      <c r="D268" s="32"/>
      <c r="E268" s="32"/>
      <c r="F268" s="32"/>
      <c r="G268" s="178"/>
      <c r="H268" s="7"/>
      <c r="I268" s="7"/>
      <c r="J268" s="7"/>
      <c r="K268" s="7"/>
      <c r="L268" s="7"/>
      <c r="M268" s="7"/>
      <c r="N268" s="7"/>
    </row>
    <row r="269" spans="1:14" ht="15.75">
      <c r="A269" s="14" t="s">
        <v>1006</v>
      </c>
      <c r="B269" s="2"/>
      <c r="C269" s="32">
        <v>150000</v>
      </c>
      <c r="D269" s="32">
        <v>150000</v>
      </c>
      <c r="E269" s="32"/>
      <c r="F269" s="32"/>
      <c r="G269" s="178"/>
      <c r="H269" s="7"/>
      <c r="I269" s="7"/>
      <c r="J269" s="7"/>
      <c r="K269" s="7"/>
      <c r="L269" s="7"/>
      <c r="M269" s="7"/>
      <c r="N269" s="7"/>
    </row>
    <row r="270" spans="1:14" ht="15.75">
      <c r="A270" s="14" t="s">
        <v>1021</v>
      </c>
      <c r="B270" s="2"/>
      <c r="C270" s="32">
        <v>216385</v>
      </c>
      <c r="D270" s="32">
        <v>216385</v>
      </c>
      <c r="E270" s="32"/>
      <c r="F270" s="32"/>
      <c r="G270" s="178"/>
      <c r="H270" s="7"/>
      <c r="I270" s="7"/>
      <c r="J270" s="7"/>
      <c r="K270" s="7"/>
      <c r="L270" s="7"/>
      <c r="M270" s="7"/>
      <c r="N270" s="7"/>
    </row>
    <row r="271" spans="1:14" ht="15.75">
      <c r="A271" s="13" t="s">
        <v>1023</v>
      </c>
      <c r="B271" s="2" t="s">
        <v>438</v>
      </c>
      <c r="C271" s="32">
        <f>SUM(C272:C274)</f>
        <v>201948</v>
      </c>
      <c r="D271" s="32">
        <f>SUM(D272:D274)</f>
        <v>201948</v>
      </c>
      <c r="E271" s="32">
        <f>SUM(E272:E274)</f>
        <v>0</v>
      </c>
      <c r="F271" s="32">
        <f>SUM(F272:F274)</f>
        <v>0</v>
      </c>
      <c r="G271" s="178"/>
      <c r="H271" s="7"/>
      <c r="I271" s="7"/>
      <c r="J271" s="7"/>
      <c r="K271" s="7"/>
      <c r="L271" s="7"/>
      <c r="M271" s="7"/>
      <c r="N271" s="7"/>
    </row>
    <row r="272" spans="1:14" ht="15.75">
      <c r="A272" s="14" t="s">
        <v>1025</v>
      </c>
      <c r="B272" s="2"/>
      <c r="C272" s="32"/>
      <c r="D272" s="32"/>
      <c r="E272" s="32"/>
      <c r="F272" s="32"/>
      <c r="G272" s="178"/>
      <c r="H272" s="7"/>
      <c r="I272" s="7"/>
      <c r="J272" s="7"/>
      <c r="K272" s="7"/>
      <c r="L272" s="7"/>
      <c r="M272" s="7"/>
      <c r="N272" s="7"/>
    </row>
    <row r="273" spans="1:14" ht="15.75">
      <c r="A273" s="14" t="s">
        <v>1027</v>
      </c>
      <c r="B273" s="2"/>
      <c r="C273" s="32"/>
      <c r="D273" s="32"/>
      <c r="E273" s="32"/>
      <c r="F273" s="32"/>
      <c r="G273" s="178"/>
      <c r="H273" s="7"/>
      <c r="I273" s="7"/>
      <c r="J273" s="7"/>
      <c r="K273" s="7"/>
      <c r="L273" s="7"/>
      <c r="M273" s="7"/>
      <c r="N273" s="7"/>
    </row>
    <row r="274" spans="1:14" ht="15.75">
      <c r="A274" s="14" t="s">
        <v>1029</v>
      </c>
      <c r="B274" s="2"/>
      <c r="C274" s="32">
        <v>201948</v>
      </c>
      <c r="D274" s="32">
        <v>201948</v>
      </c>
      <c r="E274" s="32"/>
      <c r="F274" s="32"/>
      <c r="G274" s="178"/>
      <c r="H274" s="7"/>
      <c r="I274" s="7"/>
      <c r="J274" s="7"/>
      <c r="K274" s="7"/>
      <c r="L274" s="7"/>
      <c r="M274" s="7"/>
      <c r="N274" s="7"/>
    </row>
    <row r="275" spans="1:14" ht="15.75">
      <c r="A275" s="13" t="s">
        <v>1031</v>
      </c>
      <c r="B275" s="2" t="s">
        <v>439</v>
      </c>
      <c r="C275" s="32"/>
      <c r="D275" s="32"/>
      <c r="E275" s="32"/>
      <c r="F275" s="32"/>
      <c r="G275" s="178"/>
      <c r="H275" s="7"/>
      <c r="I275" s="7"/>
      <c r="J275" s="7"/>
      <c r="K275" s="7"/>
      <c r="L275" s="7"/>
      <c r="M275" s="7"/>
      <c r="N275" s="7"/>
    </row>
    <row r="276" spans="1:14" ht="15.75">
      <c r="A276" s="13" t="s">
        <v>1033</v>
      </c>
      <c r="B276" s="2" t="s">
        <v>440</v>
      </c>
      <c r="C276" s="32"/>
      <c r="D276" s="32"/>
      <c r="E276" s="32"/>
      <c r="F276" s="32"/>
      <c r="G276" s="178"/>
      <c r="H276" s="7"/>
      <c r="I276" s="7"/>
      <c r="J276" s="7"/>
      <c r="K276" s="7"/>
      <c r="L276" s="7"/>
      <c r="M276" s="7"/>
      <c r="N276" s="7"/>
    </row>
    <row r="277" spans="1:14" ht="15.75">
      <c r="A277" s="13" t="s">
        <v>1035</v>
      </c>
      <c r="B277" s="2" t="s">
        <v>441</v>
      </c>
      <c r="C277" s="32">
        <v>867500</v>
      </c>
      <c r="D277" s="32">
        <v>867500</v>
      </c>
      <c r="E277" s="32"/>
      <c r="F277" s="32"/>
      <c r="G277" s="178"/>
      <c r="H277" s="7"/>
      <c r="I277" s="7"/>
      <c r="J277" s="7"/>
      <c r="K277" s="7"/>
      <c r="L277" s="7"/>
      <c r="M277" s="7"/>
      <c r="N277" s="7"/>
    </row>
    <row r="278" spans="1:14" ht="15.75">
      <c r="A278" s="2" t="s">
        <v>1037</v>
      </c>
      <c r="B278" s="2" t="s">
        <v>442</v>
      </c>
      <c r="C278" s="32">
        <f>SUM(C279,C283,C284)</f>
        <v>5452000</v>
      </c>
      <c r="D278" s="32">
        <f>SUM(D279,D283,D284)</f>
        <v>5352000</v>
      </c>
      <c r="E278" s="32">
        <f>SUM(E279,E283,E284)</f>
        <v>100000</v>
      </c>
      <c r="F278" s="32">
        <f>SUM(F279,F283,F284)</f>
        <v>0</v>
      </c>
      <c r="G278" s="178"/>
      <c r="H278" s="7"/>
      <c r="I278" s="7"/>
      <c r="J278" s="7"/>
      <c r="K278" s="7"/>
      <c r="L278" s="7"/>
      <c r="M278" s="7"/>
      <c r="N278" s="7"/>
    </row>
    <row r="279" spans="1:14" ht="15.75">
      <c r="A279" s="13" t="s">
        <v>1039</v>
      </c>
      <c r="B279" s="2" t="s">
        <v>443</v>
      </c>
      <c r="C279" s="32">
        <f>SUM(C280:C282)</f>
        <v>3360500</v>
      </c>
      <c r="D279" s="32">
        <f>SUM(D280:D282)</f>
        <v>3360500</v>
      </c>
      <c r="E279" s="32">
        <f>SUM(E280:E282)</f>
        <v>0</v>
      </c>
      <c r="F279" s="32">
        <f>SUM(F280:F282)</f>
        <v>0</v>
      </c>
      <c r="G279" s="178"/>
      <c r="H279" s="7"/>
      <c r="I279" s="7"/>
      <c r="J279" s="7"/>
      <c r="K279" s="7"/>
      <c r="L279" s="7"/>
      <c r="M279" s="7"/>
      <c r="N279" s="7"/>
    </row>
    <row r="280" spans="1:14" ht="15.75">
      <c r="A280" s="14" t="s">
        <v>1012</v>
      </c>
      <c r="B280" s="2"/>
      <c r="C280" s="32">
        <v>2822036</v>
      </c>
      <c r="D280" s="32">
        <v>2822036</v>
      </c>
      <c r="E280" s="32"/>
      <c r="F280" s="32"/>
      <c r="G280" s="178"/>
      <c r="H280" s="7"/>
      <c r="I280" s="7"/>
      <c r="J280" s="7"/>
      <c r="K280" s="7"/>
      <c r="L280" s="7"/>
      <c r="M280" s="7"/>
      <c r="N280" s="7"/>
    </row>
    <row r="281" spans="1:14" ht="15.75">
      <c r="A281" s="14" t="s">
        <v>1013</v>
      </c>
      <c r="B281" s="2"/>
      <c r="C281" s="32">
        <v>538464</v>
      </c>
      <c r="D281" s="32">
        <v>538464</v>
      </c>
      <c r="E281" s="32"/>
      <c r="F281" s="32"/>
      <c r="G281" s="178"/>
      <c r="H281" s="7"/>
      <c r="I281" s="7"/>
      <c r="J281" s="7"/>
      <c r="K281" s="7"/>
      <c r="L281" s="7"/>
      <c r="M281" s="7"/>
      <c r="N281" s="7"/>
    </row>
    <row r="282" spans="1:14" ht="15.75">
      <c r="A282" s="14" t="s">
        <v>1014</v>
      </c>
      <c r="B282" s="2"/>
      <c r="C282" s="32">
        <v>0</v>
      </c>
      <c r="D282" s="32">
        <v>0</v>
      </c>
      <c r="E282" s="32"/>
      <c r="F282" s="32"/>
      <c r="G282" s="178"/>
      <c r="H282" s="7"/>
      <c r="I282" s="7"/>
      <c r="J282" s="7"/>
      <c r="K282" s="7"/>
      <c r="L282" s="7"/>
      <c r="M282" s="7"/>
      <c r="N282" s="7"/>
    </row>
    <row r="283" spans="1:14" ht="15.75">
      <c r="A283" s="13" t="s">
        <v>1041</v>
      </c>
      <c r="B283" s="2" t="s">
        <v>444</v>
      </c>
      <c r="C283" s="32">
        <v>1991500</v>
      </c>
      <c r="D283" s="32">
        <v>1991500</v>
      </c>
      <c r="E283" s="32"/>
      <c r="F283" s="32"/>
      <c r="G283" s="178"/>
      <c r="H283" s="7"/>
      <c r="I283" s="7"/>
      <c r="J283" s="7"/>
      <c r="K283" s="7"/>
      <c r="L283" s="7"/>
      <c r="M283" s="7"/>
      <c r="N283" s="7"/>
    </row>
    <row r="284" spans="1:14" ht="15.75">
      <c r="A284" s="13" t="s">
        <v>1043</v>
      </c>
      <c r="B284" s="2" t="s">
        <v>445</v>
      </c>
      <c r="C284" s="32">
        <v>100000</v>
      </c>
      <c r="D284" s="32"/>
      <c r="E284" s="32">
        <v>100000</v>
      </c>
      <c r="F284" s="32"/>
      <c r="G284" s="178"/>
      <c r="H284" s="7"/>
      <c r="I284" s="7"/>
      <c r="J284" s="7"/>
      <c r="K284" s="7"/>
      <c r="L284" s="7"/>
      <c r="M284" s="7"/>
      <c r="N284" s="7"/>
    </row>
    <row r="285" spans="1:14" ht="15.75">
      <c r="A285" s="11" t="s">
        <v>1045</v>
      </c>
      <c r="B285" s="11" t="s">
        <v>446</v>
      </c>
      <c r="C285" s="31">
        <f>SUM(C286:C292)</f>
        <v>7578279</v>
      </c>
      <c r="D285" s="31">
        <f>SUM(D286:D292)</f>
        <v>7578279</v>
      </c>
      <c r="E285" s="31">
        <f>SUM(E286:E292)</f>
        <v>0</v>
      </c>
      <c r="F285" s="31">
        <f>SUM(F286:F292)</f>
        <v>0</v>
      </c>
      <c r="G285" s="178"/>
      <c r="H285" s="7"/>
      <c r="I285" s="7"/>
      <c r="J285" s="7"/>
      <c r="K285" s="7"/>
      <c r="L285" s="7"/>
      <c r="M285" s="7"/>
      <c r="N285" s="7"/>
    </row>
    <row r="286" spans="1:14" ht="15.75">
      <c r="A286" s="2" t="s">
        <v>1047</v>
      </c>
      <c r="B286" s="2"/>
      <c r="C286" s="32">
        <v>7578279</v>
      </c>
      <c r="D286" s="32">
        <v>7578279</v>
      </c>
      <c r="E286" s="32"/>
      <c r="F286" s="32"/>
      <c r="G286" s="178"/>
      <c r="H286" s="7"/>
      <c r="I286" s="7"/>
      <c r="J286" s="7"/>
      <c r="K286" s="7"/>
      <c r="L286" s="7"/>
      <c r="M286" s="7"/>
      <c r="N286" s="7"/>
    </row>
    <row r="287" spans="1:14" ht="15.75">
      <c r="A287" s="2" t="s">
        <v>1399</v>
      </c>
      <c r="B287" s="2"/>
      <c r="C287" s="32">
        <v>0</v>
      </c>
      <c r="D287" s="32">
        <v>0</v>
      </c>
      <c r="E287" s="32"/>
      <c r="F287" s="32"/>
      <c r="G287" s="178"/>
      <c r="H287" s="7"/>
      <c r="I287" s="7"/>
      <c r="J287" s="7"/>
      <c r="K287" s="7"/>
      <c r="L287" s="7"/>
      <c r="M287" s="7"/>
      <c r="N287" s="7"/>
    </row>
    <row r="288" spans="1:14" ht="15.75">
      <c r="A288" s="2" t="s">
        <v>1400</v>
      </c>
      <c r="B288" s="2"/>
      <c r="C288" s="32"/>
      <c r="D288" s="32"/>
      <c r="E288" s="32"/>
      <c r="F288" s="32"/>
      <c r="G288" s="178"/>
      <c r="H288" s="7"/>
      <c r="I288" s="7"/>
      <c r="J288" s="7"/>
      <c r="K288" s="7"/>
      <c r="L288" s="7"/>
      <c r="M288" s="7"/>
      <c r="N288" s="7"/>
    </row>
    <row r="289" spans="1:14" ht="15.75">
      <c r="A289" s="2" t="s">
        <v>1401</v>
      </c>
      <c r="B289" s="2"/>
      <c r="C289" s="32"/>
      <c r="D289" s="32"/>
      <c r="E289" s="32"/>
      <c r="F289" s="32"/>
      <c r="G289" s="178"/>
      <c r="H289" s="7"/>
      <c r="I289" s="7"/>
      <c r="J289" s="7"/>
      <c r="K289" s="7"/>
      <c r="L289" s="7"/>
      <c r="M289" s="7"/>
      <c r="N289" s="7"/>
    </row>
    <row r="290" spans="1:14" ht="15.75">
      <c r="A290" s="2" t="s">
        <v>1402</v>
      </c>
      <c r="B290" s="2"/>
      <c r="C290" s="32"/>
      <c r="D290" s="32"/>
      <c r="E290" s="32"/>
      <c r="F290" s="32"/>
      <c r="G290" s="178"/>
      <c r="H290" s="7"/>
      <c r="I290" s="7"/>
      <c r="J290" s="7"/>
      <c r="K290" s="7"/>
      <c r="L290" s="7"/>
      <c r="M290" s="7"/>
      <c r="N290" s="7"/>
    </row>
    <row r="291" spans="1:14" ht="15.75">
      <c r="A291" s="2" t="s">
        <v>1403</v>
      </c>
      <c r="B291" s="2"/>
      <c r="C291" s="32"/>
      <c r="D291" s="32"/>
      <c r="E291" s="32"/>
      <c r="F291" s="32"/>
      <c r="G291" s="178"/>
      <c r="H291" s="7"/>
      <c r="I291" s="7"/>
      <c r="J291" s="7"/>
      <c r="K291" s="7"/>
      <c r="L291" s="7"/>
      <c r="M291" s="7"/>
      <c r="N291" s="7"/>
    </row>
    <row r="292" spans="1:14" ht="15.75">
      <c r="A292" s="2" t="s">
        <v>1054</v>
      </c>
      <c r="B292" s="2"/>
      <c r="C292" s="32"/>
      <c r="D292" s="32"/>
      <c r="E292" s="32"/>
      <c r="F292" s="32"/>
      <c r="G292" s="178"/>
      <c r="H292" s="7"/>
      <c r="I292" s="7"/>
      <c r="J292" s="7"/>
      <c r="K292" s="7"/>
      <c r="L292" s="7"/>
      <c r="M292" s="7"/>
      <c r="N292" s="7"/>
    </row>
    <row r="293" spans="1:14" ht="15.75">
      <c r="A293" s="11" t="s">
        <v>1056</v>
      </c>
      <c r="B293" s="11" t="s">
        <v>447</v>
      </c>
      <c r="C293" s="31">
        <f>SUM(C294,C314,C325,C366,C371)</f>
        <v>54989901</v>
      </c>
      <c r="D293" s="31">
        <f>SUM(D294,D314,D325,D366,D371)</f>
        <v>41969890</v>
      </c>
      <c r="E293" s="31">
        <f>SUM(E294,E314,E325,E366,E371)</f>
        <v>9370191</v>
      </c>
      <c r="F293" s="31">
        <f>SUM(F294,F314,F325,F366,F371)</f>
        <v>0</v>
      </c>
      <c r="G293" s="178"/>
      <c r="H293" s="7"/>
      <c r="I293" s="7"/>
      <c r="J293" s="7"/>
      <c r="K293" s="7"/>
      <c r="L293" s="7"/>
      <c r="M293" s="7"/>
      <c r="N293" s="7"/>
    </row>
    <row r="294" spans="1:14" ht="15.75">
      <c r="A294" s="2" t="s">
        <v>1058</v>
      </c>
      <c r="B294" s="2" t="s">
        <v>448</v>
      </c>
      <c r="C294" s="32">
        <f>SUM(C295,C302,C313)</f>
        <v>12350440</v>
      </c>
      <c r="D294" s="32">
        <f>SUM(D295,D302,D313)</f>
        <v>10036440</v>
      </c>
      <c r="E294" s="32">
        <f>SUM(E295,E302,E313)</f>
        <v>2314000</v>
      </c>
      <c r="F294" s="32">
        <f>SUM(F295,F302,F313)</f>
        <v>0</v>
      </c>
      <c r="G294" s="178"/>
      <c r="H294" s="7"/>
      <c r="I294" s="7"/>
      <c r="J294" s="7"/>
      <c r="K294" s="7"/>
      <c r="L294" s="7"/>
      <c r="M294" s="7"/>
      <c r="N294" s="7"/>
    </row>
    <row r="295" spans="1:14" ht="15.75">
      <c r="A295" s="13" t="s">
        <v>1060</v>
      </c>
      <c r="B295" s="2" t="s">
        <v>449</v>
      </c>
      <c r="C295" s="32">
        <f>SUM(C296:C301)</f>
        <v>765000</v>
      </c>
      <c r="D295" s="32">
        <f>SUM(D296:D301)</f>
        <v>0</v>
      </c>
      <c r="E295" s="32">
        <f>SUM(E296:E301)</f>
        <v>765000</v>
      </c>
      <c r="F295" s="32">
        <f>SUM(F296:F301)</f>
        <v>0</v>
      </c>
      <c r="G295" s="178"/>
      <c r="H295" s="7"/>
      <c r="I295" s="7"/>
      <c r="J295" s="7"/>
      <c r="K295" s="7"/>
      <c r="L295" s="7"/>
      <c r="M295" s="7"/>
      <c r="N295" s="7"/>
    </row>
    <row r="296" spans="1:14" ht="15.75">
      <c r="A296" s="14" t="s">
        <v>1062</v>
      </c>
      <c r="B296" s="2"/>
      <c r="C296" s="32"/>
      <c r="D296" s="32"/>
      <c r="E296" s="32"/>
      <c r="F296" s="32"/>
      <c r="G296" s="178"/>
      <c r="H296" s="7"/>
      <c r="I296" s="7"/>
      <c r="J296" s="7"/>
      <c r="K296" s="7"/>
      <c r="L296" s="7"/>
      <c r="M296" s="7"/>
      <c r="N296" s="7"/>
    </row>
    <row r="297" spans="1:14" ht="15.75">
      <c r="A297" s="14" t="s">
        <v>1064</v>
      </c>
      <c r="B297" s="2"/>
      <c r="C297" s="32"/>
      <c r="D297" s="32"/>
      <c r="E297" s="32"/>
      <c r="F297" s="32"/>
      <c r="G297" s="178"/>
      <c r="H297" s="7"/>
      <c r="I297" s="7"/>
      <c r="J297" s="7"/>
      <c r="K297" s="7"/>
      <c r="L297" s="7"/>
      <c r="M297" s="7"/>
      <c r="N297" s="7"/>
    </row>
    <row r="298" spans="1:14" ht="15.75">
      <c r="A298" s="14" t="s">
        <v>1066</v>
      </c>
      <c r="B298" s="2"/>
      <c r="C298" s="32"/>
      <c r="D298" s="32"/>
      <c r="E298" s="32"/>
      <c r="F298" s="32"/>
      <c r="G298" s="178"/>
      <c r="H298" s="7"/>
      <c r="I298" s="7"/>
      <c r="J298" s="7"/>
      <c r="K298" s="7"/>
      <c r="L298" s="7"/>
      <c r="M298" s="7"/>
      <c r="N298" s="7"/>
    </row>
    <row r="299" spans="1:14" ht="15.75">
      <c r="A299" s="14" t="s">
        <v>1068</v>
      </c>
      <c r="B299" s="2"/>
      <c r="C299" s="32">
        <v>765000</v>
      </c>
      <c r="D299" s="32"/>
      <c r="E299" s="32">
        <v>765000</v>
      </c>
      <c r="F299" s="32"/>
      <c r="G299" s="178"/>
      <c r="H299" s="7"/>
      <c r="I299" s="7"/>
      <c r="J299" s="7"/>
      <c r="K299" s="7"/>
      <c r="L299" s="7"/>
      <c r="M299" s="7"/>
      <c r="N299" s="7"/>
    </row>
    <row r="300" spans="1:14" ht="15.75">
      <c r="A300" s="14" t="s">
        <v>1070</v>
      </c>
      <c r="B300" s="2"/>
      <c r="C300" s="32"/>
      <c r="D300" s="32"/>
      <c r="E300" s="32"/>
      <c r="F300" s="32"/>
      <c r="G300" s="178"/>
      <c r="H300" s="7"/>
      <c r="I300" s="7"/>
      <c r="J300" s="7"/>
      <c r="K300" s="7"/>
      <c r="L300" s="7"/>
      <c r="M300" s="7"/>
      <c r="N300" s="7"/>
    </row>
    <row r="301" spans="1:14" ht="15.75">
      <c r="A301" s="14" t="s">
        <v>1072</v>
      </c>
      <c r="B301" s="2"/>
      <c r="C301" s="32"/>
      <c r="D301" s="32"/>
      <c r="E301" s="32"/>
      <c r="F301" s="32"/>
      <c r="G301" s="178"/>
      <c r="H301" s="7"/>
      <c r="I301" s="7"/>
      <c r="J301" s="7"/>
      <c r="K301" s="7"/>
      <c r="L301" s="7"/>
      <c r="M301" s="7"/>
      <c r="N301" s="7"/>
    </row>
    <row r="302" spans="1:14" ht="15.75">
      <c r="A302" s="13" t="s">
        <v>1074</v>
      </c>
      <c r="B302" s="2" t="s">
        <v>450</v>
      </c>
      <c r="C302" s="32">
        <f>SUM(C303:C308)</f>
        <v>11585440</v>
      </c>
      <c r="D302" s="32">
        <f>SUM(D303:D308)</f>
        <v>10036440</v>
      </c>
      <c r="E302" s="32">
        <f>SUM(E303:E308)</f>
        <v>1549000</v>
      </c>
      <c r="F302" s="32">
        <f>SUM(F303:F308)</f>
        <v>0</v>
      </c>
      <c r="G302" s="178"/>
      <c r="H302" s="7"/>
      <c r="I302" s="7"/>
      <c r="J302" s="7"/>
      <c r="K302" s="7"/>
      <c r="L302" s="7"/>
      <c r="M302" s="7"/>
      <c r="N302" s="7"/>
    </row>
    <row r="303" spans="1:14" ht="15.75">
      <c r="A303" s="14" t="s">
        <v>1076</v>
      </c>
      <c r="B303" s="2"/>
      <c r="C303" s="32">
        <v>8941440</v>
      </c>
      <c r="D303" s="32">
        <v>8941440</v>
      </c>
      <c r="E303" s="32"/>
      <c r="F303" s="32"/>
      <c r="G303" s="178"/>
      <c r="H303" s="7"/>
      <c r="I303" s="7"/>
      <c r="J303" s="7"/>
      <c r="K303" s="7"/>
      <c r="L303" s="7"/>
      <c r="M303" s="7"/>
      <c r="N303" s="7"/>
    </row>
    <row r="304" spans="1:14" ht="15.75">
      <c r="A304" s="14" t="s">
        <v>1078</v>
      </c>
      <c r="B304" s="2"/>
      <c r="C304" s="32">
        <v>20000</v>
      </c>
      <c r="D304" s="32">
        <v>20000</v>
      </c>
      <c r="E304" s="32"/>
      <c r="F304" s="32"/>
      <c r="G304" s="178"/>
      <c r="H304" s="7"/>
      <c r="I304" s="7"/>
      <c r="J304" s="7"/>
      <c r="K304" s="7"/>
      <c r="L304" s="7"/>
      <c r="M304" s="7"/>
      <c r="N304" s="7"/>
    </row>
    <row r="305" spans="1:14" ht="15.75">
      <c r="A305" s="14" t="s">
        <v>1080</v>
      </c>
      <c r="B305" s="2"/>
      <c r="C305" s="32"/>
      <c r="D305" s="32"/>
      <c r="E305" s="32"/>
      <c r="F305" s="32"/>
      <c r="G305" s="178"/>
      <c r="H305" s="7"/>
      <c r="I305" s="7"/>
      <c r="J305" s="7"/>
      <c r="K305" s="7"/>
      <c r="L305" s="7"/>
      <c r="M305" s="7"/>
      <c r="N305" s="7"/>
    </row>
    <row r="306" spans="1:14" ht="15.75">
      <c r="A306" s="14" t="s">
        <v>1082</v>
      </c>
      <c r="B306" s="2"/>
      <c r="C306" s="32">
        <v>549000</v>
      </c>
      <c r="D306" s="32"/>
      <c r="E306" s="32">
        <v>549000</v>
      </c>
      <c r="F306" s="32"/>
      <c r="G306" s="178"/>
      <c r="H306" s="7"/>
      <c r="I306" s="7"/>
      <c r="J306" s="7"/>
      <c r="K306" s="7"/>
      <c r="L306" s="7"/>
      <c r="M306" s="7"/>
      <c r="N306" s="7"/>
    </row>
    <row r="307" spans="1:14" ht="15.75">
      <c r="A307" s="14" t="s">
        <v>1084</v>
      </c>
      <c r="B307" s="2"/>
      <c r="C307" s="32">
        <v>75000</v>
      </c>
      <c r="D307" s="32">
        <v>75000</v>
      </c>
      <c r="E307" s="32"/>
      <c r="F307" s="32"/>
      <c r="G307" s="178"/>
      <c r="H307" s="7"/>
      <c r="I307" s="7"/>
      <c r="J307" s="7"/>
      <c r="K307" s="7"/>
      <c r="L307" s="7"/>
      <c r="M307" s="7"/>
      <c r="N307" s="7"/>
    </row>
    <row r="308" spans="1:14" ht="15.75">
      <c r="A308" s="14" t="s">
        <v>1086</v>
      </c>
      <c r="B308" s="2"/>
      <c r="C308" s="32">
        <f>C309+C310+C311+C312</f>
        <v>2000000</v>
      </c>
      <c r="D308" s="32">
        <f>D309+D310+D311+D312</f>
        <v>1000000</v>
      </c>
      <c r="E308" s="32">
        <f>E309+E310+E311+E312</f>
        <v>1000000</v>
      </c>
      <c r="F308" s="32">
        <f>F309+F310+F311+F312</f>
        <v>0</v>
      </c>
      <c r="G308" s="178"/>
      <c r="H308" s="7"/>
      <c r="I308" s="7"/>
      <c r="J308" s="7"/>
      <c r="K308" s="7"/>
      <c r="L308" s="7"/>
      <c r="M308" s="7"/>
      <c r="N308" s="7"/>
    </row>
    <row r="309" spans="1:14" ht="15.75">
      <c r="A309" s="14" t="s">
        <v>1442</v>
      </c>
      <c r="B309" s="2"/>
      <c r="C309" s="32">
        <v>1000000</v>
      </c>
      <c r="D309" s="32"/>
      <c r="E309" s="32">
        <v>1000000</v>
      </c>
      <c r="F309" s="32"/>
      <c r="G309" s="178"/>
      <c r="H309" s="7"/>
      <c r="I309" s="7"/>
      <c r="J309" s="7"/>
      <c r="K309" s="7"/>
      <c r="L309" s="7"/>
      <c r="M309" s="7"/>
      <c r="N309" s="7"/>
    </row>
    <row r="310" spans="1:14" ht="15.75">
      <c r="A310" s="14" t="s">
        <v>1445</v>
      </c>
      <c r="B310" s="2"/>
      <c r="C310" s="32">
        <v>500000</v>
      </c>
      <c r="D310" s="32">
        <v>500000</v>
      </c>
      <c r="E310" s="32"/>
      <c r="F310" s="32"/>
      <c r="G310" s="178"/>
      <c r="H310" s="7"/>
      <c r="I310" s="7"/>
      <c r="J310" s="7"/>
      <c r="K310" s="7"/>
      <c r="L310" s="7"/>
      <c r="M310" s="7"/>
      <c r="N310" s="7"/>
    </row>
    <row r="311" spans="1:14" ht="15.75">
      <c r="A311" s="14" t="s">
        <v>1443</v>
      </c>
      <c r="B311" s="2"/>
      <c r="C311" s="32">
        <v>300000</v>
      </c>
      <c r="D311" s="32">
        <v>300000</v>
      </c>
      <c r="E311" s="32"/>
      <c r="F311" s="32"/>
      <c r="G311" s="178"/>
      <c r="H311" s="7"/>
      <c r="I311" s="7"/>
      <c r="J311" s="7"/>
      <c r="K311" s="7"/>
      <c r="L311" s="7"/>
      <c r="M311" s="7"/>
      <c r="N311" s="7"/>
    </row>
    <row r="312" spans="1:14" ht="15.75">
      <c r="A312" s="14" t="s">
        <v>1444</v>
      </c>
      <c r="B312" s="2"/>
      <c r="C312" s="32">
        <v>200000</v>
      </c>
      <c r="D312" s="32">
        <v>200000</v>
      </c>
      <c r="E312" s="32"/>
      <c r="F312" s="32"/>
      <c r="G312" s="178"/>
      <c r="H312" s="7"/>
      <c r="I312" s="7"/>
      <c r="J312" s="7"/>
      <c r="K312" s="7"/>
      <c r="L312" s="7"/>
      <c r="M312" s="7"/>
      <c r="N312" s="7"/>
    </row>
    <row r="313" spans="1:14" ht="15.75">
      <c r="A313" s="13" t="s">
        <v>1088</v>
      </c>
      <c r="B313" s="2" t="s">
        <v>451</v>
      </c>
      <c r="C313" s="32"/>
      <c r="D313" s="32"/>
      <c r="E313" s="32"/>
      <c r="F313" s="32"/>
      <c r="G313" s="178"/>
      <c r="H313" s="7"/>
      <c r="I313" s="7"/>
      <c r="J313" s="7"/>
      <c r="K313" s="7"/>
      <c r="L313" s="7"/>
      <c r="M313" s="7"/>
      <c r="N313" s="7"/>
    </row>
    <row r="314" spans="1:14" ht="15.75">
      <c r="A314" s="2" t="s">
        <v>1090</v>
      </c>
      <c r="B314" s="2" t="s">
        <v>452</v>
      </c>
      <c r="C314" s="32">
        <f>SUM(C315,C322)</f>
        <v>1083344</v>
      </c>
      <c r="D314" s="32">
        <f>SUM(D315,D322)</f>
        <v>1073344</v>
      </c>
      <c r="E314" s="32">
        <f>SUM(E315,E322)</f>
        <v>10000</v>
      </c>
      <c r="F314" s="32">
        <f>SUM(F315,F322)</f>
        <v>0</v>
      </c>
      <c r="G314" s="178"/>
      <c r="H314" s="7"/>
      <c r="I314" s="7"/>
      <c r="J314" s="7"/>
      <c r="K314" s="7"/>
      <c r="L314" s="7"/>
      <c r="M314" s="7"/>
      <c r="N314" s="7"/>
    </row>
    <row r="315" spans="1:14" ht="15.75">
      <c r="A315" s="13" t="s">
        <v>1092</v>
      </c>
      <c r="B315" s="2" t="s">
        <v>453</v>
      </c>
      <c r="C315" s="32">
        <v>458844</v>
      </c>
      <c r="D315" s="32">
        <v>458844</v>
      </c>
      <c r="E315" s="32">
        <f>SUM(E316:E321)</f>
        <v>0</v>
      </c>
      <c r="F315" s="32">
        <f>SUM(F316:F321)</f>
        <v>0</v>
      </c>
      <c r="G315" s="178"/>
      <c r="H315" s="7"/>
      <c r="I315" s="7"/>
      <c r="J315" s="7"/>
      <c r="K315" s="7"/>
      <c r="L315" s="7"/>
      <c r="M315" s="7"/>
      <c r="N315" s="7"/>
    </row>
    <row r="316" spans="1:14" ht="15.75">
      <c r="A316" s="14" t="s">
        <v>1094</v>
      </c>
      <c r="B316" s="2"/>
      <c r="C316" s="32"/>
      <c r="D316" s="32"/>
      <c r="E316" s="32"/>
      <c r="F316" s="32"/>
      <c r="G316" s="178"/>
      <c r="H316" s="7"/>
      <c r="I316" s="7"/>
      <c r="J316" s="7"/>
      <c r="K316" s="7"/>
      <c r="L316" s="7"/>
      <c r="M316" s="7"/>
      <c r="N316" s="7"/>
    </row>
    <row r="317" spans="1:14" ht="15.75">
      <c r="A317" s="14" t="s">
        <v>1096</v>
      </c>
      <c r="B317" s="2"/>
      <c r="C317" s="32"/>
      <c r="D317" s="32"/>
      <c r="E317" s="32"/>
      <c r="F317" s="32"/>
      <c r="G317" s="178"/>
      <c r="H317" s="7"/>
      <c r="I317" s="7"/>
      <c r="J317" s="7"/>
      <c r="K317" s="7"/>
      <c r="L317" s="7"/>
      <c r="M317" s="7"/>
      <c r="N317" s="7"/>
    </row>
    <row r="318" spans="1:14" ht="15.75">
      <c r="A318" s="14" t="s">
        <v>1098</v>
      </c>
      <c r="B318" s="2"/>
      <c r="C318" s="32"/>
      <c r="D318" s="32"/>
      <c r="E318" s="32"/>
      <c r="F318" s="32"/>
      <c r="G318" s="178"/>
      <c r="H318" s="7"/>
      <c r="I318" s="7"/>
      <c r="J318" s="7"/>
      <c r="K318" s="7"/>
      <c r="L318" s="7"/>
      <c r="M318" s="7"/>
      <c r="N318" s="7"/>
    </row>
    <row r="319" spans="1:14" ht="15.75">
      <c r="A319" s="14" t="s">
        <v>1100</v>
      </c>
      <c r="B319" s="2"/>
      <c r="C319" s="32"/>
      <c r="D319" s="32"/>
      <c r="E319" s="32"/>
      <c r="F319" s="32"/>
      <c r="G319" s="178"/>
      <c r="H319" s="7"/>
      <c r="I319" s="7"/>
      <c r="J319" s="7"/>
      <c r="K319" s="7"/>
      <c r="L319" s="7"/>
      <c r="M319" s="7"/>
      <c r="N319" s="7"/>
    </row>
    <row r="320" spans="1:14" ht="15.75">
      <c r="A320" s="14" t="s">
        <v>1015</v>
      </c>
      <c r="B320" s="2"/>
      <c r="C320" s="32">
        <v>300000</v>
      </c>
      <c r="D320" s="32">
        <v>300000</v>
      </c>
      <c r="E320" s="32"/>
      <c r="F320" s="32"/>
      <c r="G320" s="178"/>
      <c r="H320" s="7"/>
      <c r="I320" s="7"/>
      <c r="J320" s="7"/>
      <c r="K320" s="7"/>
      <c r="L320" s="7"/>
      <c r="M320" s="7"/>
      <c r="N320" s="7"/>
    </row>
    <row r="321" spans="1:14" ht="15.75">
      <c r="A321" s="14" t="s">
        <v>1103</v>
      </c>
      <c r="B321" s="2"/>
      <c r="C321" s="32">
        <v>158844</v>
      </c>
      <c r="D321" s="32">
        <v>158844</v>
      </c>
      <c r="E321" s="32"/>
      <c r="F321" s="32"/>
      <c r="G321" s="178"/>
      <c r="H321" s="7"/>
      <c r="I321" s="7"/>
      <c r="J321" s="7"/>
      <c r="K321" s="7"/>
      <c r="L321" s="7"/>
      <c r="M321" s="7"/>
      <c r="N321" s="7"/>
    </row>
    <row r="322" spans="1:14" ht="15.75">
      <c r="A322" s="13" t="s">
        <v>1105</v>
      </c>
      <c r="B322" s="2" t="s">
        <v>454</v>
      </c>
      <c r="C322" s="32">
        <f>SUM(C323:C324)</f>
        <v>624500</v>
      </c>
      <c r="D322" s="32">
        <f>SUM(D323:D324)</f>
        <v>614500</v>
      </c>
      <c r="E322" s="32">
        <f>SUM(E323:E324)</f>
        <v>10000</v>
      </c>
      <c r="F322" s="32">
        <f>SUM(F323:F324)</f>
        <v>0</v>
      </c>
      <c r="G322" s="178"/>
      <c r="H322" s="7"/>
      <c r="I322" s="7"/>
      <c r="J322" s="7"/>
      <c r="K322" s="7"/>
      <c r="L322" s="7"/>
      <c r="M322" s="7"/>
      <c r="N322" s="7"/>
    </row>
    <row r="323" spans="1:14" ht="15.75">
      <c r="A323" s="14" t="s">
        <v>1016</v>
      </c>
      <c r="B323" s="2"/>
      <c r="C323" s="32">
        <v>614500</v>
      </c>
      <c r="D323" s="32">
        <v>614500</v>
      </c>
      <c r="E323" s="32"/>
      <c r="F323" s="32"/>
      <c r="G323" s="178"/>
      <c r="H323" s="7"/>
      <c r="I323" s="7"/>
      <c r="J323" s="7"/>
      <c r="K323" s="7"/>
      <c r="L323" s="7"/>
      <c r="M323" s="7"/>
      <c r="N323" s="7"/>
    </row>
    <row r="324" spans="1:14" ht="15.75">
      <c r="A324" s="14" t="s">
        <v>1440</v>
      </c>
      <c r="B324" s="2"/>
      <c r="C324" s="32">
        <v>10000</v>
      </c>
      <c r="D324" s="32"/>
      <c r="E324" s="32">
        <v>10000</v>
      </c>
      <c r="F324" s="32"/>
      <c r="G324" s="178"/>
      <c r="H324" s="7"/>
      <c r="I324" s="7"/>
      <c r="J324" s="7"/>
      <c r="K324" s="7"/>
      <c r="L324" s="7"/>
      <c r="M324" s="7"/>
      <c r="N324" s="7"/>
    </row>
    <row r="325" spans="1:14" ht="15.75">
      <c r="A325" s="2" t="s">
        <v>1109</v>
      </c>
      <c r="B325" s="2" t="s">
        <v>455</v>
      </c>
      <c r="C325" s="32">
        <f>SUM(C326,C331,C332,C335,C342,C345,C355)</f>
        <v>28209346</v>
      </c>
      <c r="D325" s="32">
        <f>SUM(D326,D331,D332,D335,D342,D345,D355)</f>
        <v>17759835</v>
      </c>
      <c r="E325" s="32">
        <f>SUM(E326,E331,E332,E335,E342,E345,E355)</f>
        <v>6799511</v>
      </c>
      <c r="F325" s="32">
        <f>SUM(F326,F331,F332,F335,F342,F345,F355)</f>
        <v>0</v>
      </c>
      <c r="G325" s="178"/>
      <c r="H325" s="7"/>
      <c r="I325" s="7"/>
      <c r="J325" s="7"/>
      <c r="K325" s="7"/>
      <c r="L325" s="7"/>
      <c r="M325" s="7"/>
      <c r="N325" s="7"/>
    </row>
    <row r="326" spans="1:14" ht="15.75">
      <c r="A326" s="13" t="s">
        <v>1111</v>
      </c>
      <c r="B326" s="2" t="s">
        <v>456</v>
      </c>
      <c r="C326" s="32">
        <f>SUM(C327:C330)</f>
        <v>4152014</v>
      </c>
      <c r="D326" s="32">
        <f>SUM(D327:D330)</f>
        <v>4152014</v>
      </c>
      <c r="E326" s="32">
        <f>SUM(E327:E330)</f>
        <v>0</v>
      </c>
      <c r="F326" s="32">
        <f>SUM(F327:F330)</f>
        <v>0</v>
      </c>
      <c r="G326" s="178"/>
      <c r="H326" s="7"/>
      <c r="I326" s="7"/>
      <c r="J326" s="7"/>
      <c r="K326" s="7"/>
      <c r="L326" s="7"/>
      <c r="M326" s="7"/>
      <c r="N326" s="7"/>
    </row>
    <row r="327" spans="1:14" ht="15.75">
      <c r="A327" s="14" t="s">
        <v>1113</v>
      </c>
      <c r="B327" s="2"/>
      <c r="C327" s="32">
        <v>1073993</v>
      </c>
      <c r="D327" s="32">
        <v>1073993</v>
      </c>
      <c r="E327" s="32"/>
      <c r="F327" s="32"/>
      <c r="G327" s="178"/>
      <c r="H327" s="7"/>
      <c r="I327" s="7"/>
      <c r="J327" s="7"/>
      <c r="K327" s="7"/>
      <c r="L327" s="7"/>
      <c r="M327" s="7"/>
      <c r="N327" s="7"/>
    </row>
    <row r="328" spans="1:14" ht="15.75">
      <c r="A328" s="14" t="s">
        <v>1115</v>
      </c>
      <c r="B328" s="2"/>
      <c r="C328" s="32">
        <v>2578021</v>
      </c>
      <c r="D328" s="32">
        <v>2578021</v>
      </c>
      <c r="E328" s="32"/>
      <c r="F328" s="32"/>
      <c r="G328" s="178"/>
      <c r="H328" s="7"/>
      <c r="I328" s="7"/>
      <c r="J328" s="7"/>
      <c r="K328" s="7"/>
      <c r="L328" s="7"/>
      <c r="M328" s="7"/>
      <c r="N328" s="7"/>
    </row>
    <row r="329" spans="1:14" ht="15.75">
      <c r="A329" s="14" t="s">
        <v>1117</v>
      </c>
      <c r="B329" s="2"/>
      <c r="C329" s="32">
        <v>0</v>
      </c>
      <c r="D329" s="32">
        <v>0</v>
      </c>
      <c r="E329" s="32"/>
      <c r="F329" s="32"/>
      <c r="G329" s="178"/>
      <c r="H329" s="7"/>
      <c r="I329" s="7"/>
      <c r="J329" s="7"/>
      <c r="K329" s="7"/>
      <c r="L329" s="7"/>
      <c r="M329" s="7"/>
      <c r="N329" s="7"/>
    </row>
    <row r="330" spans="1:14" ht="15.75">
      <c r="A330" s="14" t="s">
        <v>1119</v>
      </c>
      <c r="B330" s="2"/>
      <c r="C330" s="32">
        <v>500000</v>
      </c>
      <c r="D330" s="32">
        <v>500000</v>
      </c>
      <c r="E330" s="32"/>
      <c r="F330" s="32"/>
      <c r="G330" s="178"/>
      <c r="H330" s="7"/>
      <c r="I330" s="7"/>
      <c r="J330" s="7"/>
      <c r="K330" s="7"/>
      <c r="L330" s="7"/>
      <c r="M330" s="7"/>
      <c r="N330" s="7"/>
    </row>
    <row r="331" spans="1:14" ht="15.75">
      <c r="A331" s="13" t="s">
        <v>1456</v>
      </c>
      <c r="B331" s="2" t="s">
        <v>457</v>
      </c>
      <c r="C331" s="32">
        <v>377821</v>
      </c>
      <c r="D331" s="32">
        <v>377821</v>
      </c>
      <c r="E331" s="32"/>
      <c r="F331" s="32"/>
      <c r="G331" s="178"/>
      <c r="H331" s="7"/>
      <c r="I331" s="7"/>
      <c r="J331" s="7"/>
      <c r="K331" s="7"/>
      <c r="L331" s="7"/>
      <c r="M331" s="7"/>
      <c r="N331" s="7"/>
    </row>
    <row r="332" spans="1:14" ht="15.75">
      <c r="A332" s="13" t="s">
        <v>1122</v>
      </c>
      <c r="B332" s="2" t="s">
        <v>458</v>
      </c>
      <c r="C332" s="32">
        <f>C333+C334</f>
        <v>742000</v>
      </c>
      <c r="D332" s="32"/>
      <c r="E332" s="32">
        <f>E333+E334</f>
        <v>742000</v>
      </c>
      <c r="F332" s="32">
        <f>F333+F334</f>
        <v>0</v>
      </c>
      <c r="G332" s="178"/>
      <c r="H332" s="7"/>
      <c r="I332" s="7"/>
      <c r="J332" s="7"/>
      <c r="K332" s="7"/>
      <c r="L332" s="7"/>
      <c r="M332" s="7"/>
      <c r="N332" s="7"/>
    </row>
    <row r="333" spans="1:14" ht="15.75">
      <c r="A333" s="13" t="s">
        <v>1446</v>
      </c>
      <c r="B333" s="2"/>
      <c r="C333" s="32">
        <v>300000</v>
      </c>
      <c r="D333" s="32"/>
      <c r="E333" s="32">
        <v>300000</v>
      </c>
      <c r="F333" s="32"/>
      <c r="G333" s="178"/>
      <c r="H333" s="7"/>
      <c r="I333" s="7"/>
      <c r="J333" s="7"/>
      <c r="K333" s="7"/>
      <c r="L333" s="7"/>
      <c r="M333" s="7"/>
      <c r="N333" s="7"/>
    </row>
    <row r="334" spans="1:14" ht="15.75">
      <c r="A334" s="13" t="s">
        <v>1447</v>
      </c>
      <c r="B334" s="2"/>
      <c r="C334" s="32">
        <v>442000</v>
      </c>
      <c r="D334" s="32"/>
      <c r="E334" s="32">
        <v>442000</v>
      </c>
      <c r="F334" s="32"/>
      <c r="G334" s="178"/>
      <c r="H334" s="7"/>
      <c r="I334" s="7"/>
      <c r="J334" s="7"/>
      <c r="K334" s="7"/>
      <c r="L334" s="7"/>
      <c r="M334" s="7"/>
      <c r="N334" s="7"/>
    </row>
    <row r="335" spans="1:14" ht="15.75">
      <c r="A335" s="13" t="s">
        <v>1124</v>
      </c>
      <c r="B335" s="2" t="s">
        <v>459</v>
      </c>
      <c r="C335" s="32">
        <f>SUM(C336:C341)</f>
        <v>2517000</v>
      </c>
      <c r="D335" s="32">
        <f>SUM(D336:D341)</f>
        <v>2517000</v>
      </c>
      <c r="E335" s="32">
        <f>SUM(E336:E341)</f>
        <v>0</v>
      </c>
      <c r="F335" s="32">
        <f>SUM(F336:F341)</f>
        <v>0</v>
      </c>
      <c r="G335" s="178"/>
      <c r="H335" s="7"/>
      <c r="I335" s="7"/>
      <c r="J335" s="7"/>
      <c r="K335" s="7"/>
      <c r="L335" s="7"/>
      <c r="M335" s="7"/>
      <c r="N335" s="7"/>
    </row>
    <row r="336" spans="1:14" ht="15.75">
      <c r="A336" s="13" t="s">
        <v>1448</v>
      </c>
      <c r="B336" s="2"/>
      <c r="C336" s="32">
        <v>50000</v>
      </c>
      <c r="D336" s="32">
        <v>50000</v>
      </c>
      <c r="E336" s="32"/>
      <c r="F336" s="32"/>
      <c r="G336" s="178"/>
      <c r="H336" s="7"/>
      <c r="I336" s="7"/>
      <c r="J336" s="7"/>
      <c r="K336" s="7"/>
      <c r="L336" s="7"/>
      <c r="M336" s="7"/>
      <c r="N336" s="7"/>
    </row>
    <row r="337" spans="1:14" ht="15.75">
      <c r="A337" s="13" t="s">
        <v>1449</v>
      </c>
      <c r="B337" s="2"/>
      <c r="C337" s="32">
        <v>100000</v>
      </c>
      <c r="D337" s="32">
        <v>100000</v>
      </c>
      <c r="E337" s="32"/>
      <c r="F337" s="32"/>
      <c r="G337" s="178"/>
      <c r="H337" s="7"/>
      <c r="I337" s="7"/>
      <c r="J337" s="7"/>
      <c r="K337" s="7"/>
      <c r="L337" s="7"/>
      <c r="M337" s="7"/>
      <c r="N337" s="7"/>
    </row>
    <row r="338" spans="1:14" ht="15.75">
      <c r="A338" s="13" t="s">
        <v>1450</v>
      </c>
      <c r="B338" s="2"/>
      <c r="C338" s="32">
        <v>250000</v>
      </c>
      <c r="D338" s="32">
        <v>250000</v>
      </c>
      <c r="E338" s="32"/>
      <c r="F338" s="32"/>
      <c r="G338" s="178"/>
      <c r="H338" s="7"/>
      <c r="I338" s="7"/>
      <c r="J338" s="7"/>
      <c r="K338" s="7"/>
      <c r="L338" s="7"/>
      <c r="M338" s="7"/>
      <c r="N338" s="7"/>
    </row>
    <row r="339" spans="1:14" ht="15.75">
      <c r="A339" s="13" t="s">
        <v>1451</v>
      </c>
      <c r="B339" s="2"/>
      <c r="C339" s="32">
        <v>200000</v>
      </c>
      <c r="D339" s="32">
        <v>200000</v>
      </c>
      <c r="E339" s="32"/>
      <c r="F339" s="32"/>
      <c r="G339" s="178"/>
      <c r="H339" s="7"/>
      <c r="I339" s="7"/>
      <c r="J339" s="7"/>
      <c r="K339" s="7"/>
      <c r="L339" s="7"/>
      <c r="M339" s="7"/>
      <c r="N339" s="7"/>
    </row>
    <row r="340" spans="1:14" ht="15.75">
      <c r="A340" s="13" t="s">
        <v>1452</v>
      </c>
      <c r="B340" s="2"/>
      <c r="C340" s="32">
        <v>317000</v>
      </c>
      <c r="D340" s="32">
        <v>317000</v>
      </c>
      <c r="E340" s="32"/>
      <c r="F340" s="32"/>
      <c r="G340" s="178"/>
      <c r="H340" s="7"/>
      <c r="I340" s="7"/>
      <c r="J340" s="7"/>
      <c r="K340" s="7"/>
      <c r="L340" s="7"/>
      <c r="M340" s="7"/>
      <c r="N340" s="7"/>
    </row>
    <row r="341" spans="1:14" ht="15.75">
      <c r="A341" s="13" t="s">
        <v>1453</v>
      </c>
      <c r="B341" s="2"/>
      <c r="C341" s="32">
        <v>1600000</v>
      </c>
      <c r="D341" s="32">
        <v>1600000</v>
      </c>
      <c r="E341" s="32"/>
      <c r="F341" s="32"/>
      <c r="G341" s="178"/>
      <c r="H341" s="7"/>
      <c r="I341" s="7"/>
      <c r="J341" s="7"/>
      <c r="K341" s="7"/>
      <c r="L341" s="7"/>
      <c r="M341" s="7"/>
      <c r="N341" s="7"/>
    </row>
    <row r="342" spans="1:14" ht="15.75">
      <c r="A342" s="13" t="s">
        <v>1126</v>
      </c>
      <c r="B342" s="2" t="s">
        <v>460</v>
      </c>
      <c r="C342" s="32">
        <f>SUM(C343:C344)</f>
        <v>1237000</v>
      </c>
      <c r="D342" s="32">
        <f>SUM(D343:D344)</f>
        <v>0</v>
      </c>
      <c r="E342" s="32">
        <f>SUM(E343:E344)</f>
        <v>1237000</v>
      </c>
      <c r="F342" s="32">
        <f>SUM(F343:F344)</f>
        <v>0</v>
      </c>
      <c r="G342" s="178"/>
      <c r="H342" s="7"/>
      <c r="I342" s="7"/>
      <c r="J342" s="7"/>
      <c r="K342" s="7"/>
      <c r="L342" s="7"/>
      <c r="M342" s="7"/>
      <c r="N342" s="7"/>
    </row>
    <row r="343" spans="1:14" ht="15.75">
      <c r="A343" s="14" t="s">
        <v>1128</v>
      </c>
      <c r="B343" s="2"/>
      <c r="C343" s="32">
        <f>C132</f>
        <v>0</v>
      </c>
      <c r="D343" s="32">
        <f>D132</f>
        <v>0</v>
      </c>
      <c r="E343" s="32"/>
      <c r="F343" s="32"/>
      <c r="G343" s="178"/>
      <c r="H343" s="7"/>
      <c r="I343" s="7"/>
      <c r="J343" s="7"/>
      <c r="K343" s="7"/>
      <c r="L343" s="7"/>
      <c r="M343" s="7"/>
      <c r="N343" s="7"/>
    </row>
    <row r="344" spans="1:14" ht="15.75">
      <c r="A344" s="14" t="s">
        <v>1130</v>
      </c>
      <c r="B344" s="2"/>
      <c r="C344" s="32">
        <v>1237000</v>
      </c>
      <c r="D344" s="32"/>
      <c r="E344" s="32">
        <v>1237000</v>
      </c>
      <c r="F344" s="32"/>
      <c r="G344" s="178"/>
      <c r="H344" s="7"/>
      <c r="I344" s="7"/>
      <c r="J344" s="7"/>
      <c r="K344" s="7"/>
      <c r="L344" s="7"/>
      <c r="M344" s="7"/>
      <c r="N344" s="7"/>
    </row>
    <row r="345" spans="1:14" ht="15.75">
      <c r="A345" s="13" t="s">
        <v>1132</v>
      </c>
      <c r="B345" s="2" t="s">
        <v>461</v>
      </c>
      <c r="C345" s="32">
        <f>SUM(C346:C348)</f>
        <v>11265327</v>
      </c>
      <c r="D345" s="32">
        <f>SUM(D346:D348)</f>
        <v>6790000</v>
      </c>
      <c r="E345" s="32">
        <f>SUM(E346:E348)</f>
        <v>4475327</v>
      </c>
      <c r="F345" s="32">
        <f>SUM(F346:F348)</f>
        <v>0</v>
      </c>
      <c r="G345" s="178"/>
      <c r="H345" s="7"/>
      <c r="I345" s="7"/>
      <c r="J345" s="7"/>
      <c r="K345" s="7"/>
      <c r="L345" s="7"/>
      <c r="M345" s="7"/>
      <c r="N345" s="7"/>
    </row>
    <row r="346" spans="1:14" ht="15.75">
      <c r="A346" s="14" t="s">
        <v>1134</v>
      </c>
      <c r="B346" s="2"/>
      <c r="C346" s="32"/>
      <c r="D346" s="32"/>
      <c r="E346" s="32"/>
      <c r="F346" s="32"/>
      <c r="G346" s="178"/>
      <c r="H346" s="7"/>
      <c r="I346" s="7"/>
      <c r="J346" s="7"/>
      <c r="K346" s="7"/>
      <c r="L346" s="7"/>
      <c r="M346" s="7"/>
      <c r="N346" s="7"/>
    </row>
    <row r="347" spans="1:14" ht="15.75">
      <c r="A347" s="14" t="s">
        <v>1136</v>
      </c>
      <c r="B347" s="2"/>
      <c r="C347" s="32"/>
      <c r="D347" s="32"/>
      <c r="E347" s="32"/>
      <c r="F347" s="32"/>
      <c r="G347" s="178"/>
      <c r="H347" s="7"/>
      <c r="I347" s="7"/>
      <c r="J347" s="7"/>
      <c r="K347" s="7"/>
      <c r="L347" s="7"/>
      <c r="M347" s="7"/>
      <c r="N347" s="7"/>
    </row>
    <row r="348" spans="1:14" ht="15.75">
      <c r="A348" s="14" t="s">
        <v>1138</v>
      </c>
      <c r="B348" s="2"/>
      <c r="C348" s="32">
        <f>SUM(C349:C354)</f>
        <v>11265327</v>
      </c>
      <c r="D348" s="32">
        <f>SUM(D349:D354)</f>
        <v>6790000</v>
      </c>
      <c r="E348" s="32">
        <f>SUM(E349:E354)</f>
        <v>4475327</v>
      </c>
      <c r="F348" s="32">
        <f>SUM(F349:F354)</f>
        <v>0</v>
      </c>
      <c r="G348" s="178"/>
      <c r="H348" s="7"/>
      <c r="I348" s="7"/>
      <c r="J348" s="7"/>
      <c r="K348" s="7"/>
      <c r="L348" s="7"/>
      <c r="M348" s="7"/>
      <c r="N348" s="7"/>
    </row>
    <row r="349" spans="1:14" ht="15.75">
      <c r="A349" s="14" t="s">
        <v>1466</v>
      </c>
      <c r="B349" s="2"/>
      <c r="C349" s="32">
        <v>500327</v>
      </c>
      <c r="D349" s="32"/>
      <c r="E349" s="32">
        <v>500327</v>
      </c>
      <c r="F349" s="32"/>
      <c r="G349" s="178"/>
      <c r="H349" s="7"/>
      <c r="I349" s="7"/>
      <c r="J349" s="7"/>
      <c r="K349" s="7"/>
      <c r="L349" s="7"/>
      <c r="M349" s="7"/>
      <c r="N349" s="7"/>
    </row>
    <row r="350" spans="1:14" ht="15.75">
      <c r="A350" s="14" t="s">
        <v>1462</v>
      </c>
      <c r="B350" s="2"/>
      <c r="C350" s="32">
        <v>3250000</v>
      </c>
      <c r="D350" s="32"/>
      <c r="E350" s="32">
        <v>3250000</v>
      </c>
      <c r="F350" s="32"/>
      <c r="G350" s="178"/>
      <c r="H350" s="7"/>
      <c r="I350" s="7"/>
      <c r="J350" s="7"/>
      <c r="K350" s="7"/>
      <c r="L350" s="7"/>
      <c r="M350" s="7"/>
      <c r="N350" s="7"/>
    </row>
    <row r="351" spans="1:14" ht="15.75">
      <c r="A351" s="14" t="s">
        <v>1463</v>
      </c>
      <c r="B351" s="2"/>
      <c r="C351" s="32">
        <v>725000</v>
      </c>
      <c r="D351" s="32"/>
      <c r="E351" s="32">
        <v>725000</v>
      </c>
      <c r="F351" s="32"/>
      <c r="G351" s="178"/>
      <c r="H351" s="7"/>
      <c r="I351" s="7"/>
      <c r="J351" s="7"/>
      <c r="K351" s="7"/>
      <c r="L351" s="7"/>
      <c r="M351" s="7"/>
      <c r="N351" s="7"/>
    </row>
    <row r="352" spans="1:14" ht="15.75">
      <c r="A352" s="14" t="s">
        <v>1464</v>
      </c>
      <c r="B352" s="2"/>
      <c r="C352" s="32">
        <v>600000</v>
      </c>
      <c r="D352" s="32">
        <v>600000</v>
      </c>
      <c r="E352" s="32"/>
      <c r="F352" s="32"/>
      <c r="G352" s="178"/>
      <c r="H352" s="7"/>
      <c r="I352" s="7"/>
      <c r="J352" s="7"/>
      <c r="K352" s="7"/>
      <c r="L352" s="7"/>
      <c r="M352" s="7"/>
      <c r="N352" s="7"/>
    </row>
    <row r="353" spans="1:14" ht="15.75">
      <c r="A353" s="14" t="s">
        <v>1465</v>
      </c>
      <c r="B353" s="2"/>
      <c r="C353" s="32">
        <v>200000</v>
      </c>
      <c r="D353" s="32">
        <v>200000</v>
      </c>
      <c r="E353" s="32"/>
      <c r="F353" s="32"/>
      <c r="G353" s="178"/>
      <c r="H353" s="7"/>
      <c r="I353" s="7"/>
      <c r="J353" s="7"/>
      <c r="K353" s="7"/>
      <c r="L353" s="7"/>
      <c r="M353" s="7"/>
      <c r="N353" s="7"/>
    </row>
    <row r="354" spans="1:14" ht="15.75">
      <c r="A354" s="14" t="s">
        <v>1469</v>
      </c>
      <c r="B354" s="2"/>
      <c r="C354" s="32">
        <v>5990000</v>
      </c>
      <c r="D354" s="32">
        <v>5990000</v>
      </c>
      <c r="E354" s="32"/>
      <c r="F354" s="32"/>
      <c r="G354" s="178"/>
      <c r="H354" s="7"/>
      <c r="I354" s="7"/>
      <c r="J354" s="7"/>
      <c r="K354" s="7"/>
      <c r="L354" s="7"/>
      <c r="M354" s="7"/>
      <c r="N354" s="7"/>
    </row>
    <row r="355" spans="1:14" ht="15.75">
      <c r="A355" s="13" t="s">
        <v>1140</v>
      </c>
      <c r="B355" s="2" t="s">
        <v>462</v>
      </c>
      <c r="C355" s="32">
        <f>SUM(C356:C359)</f>
        <v>7918184</v>
      </c>
      <c r="D355" s="32">
        <f>SUM(D356:D359)</f>
        <v>3923000</v>
      </c>
      <c r="E355" s="32">
        <f>SUM(E356:E359)</f>
        <v>345184</v>
      </c>
      <c r="F355" s="32">
        <f>SUM(F356:F359)</f>
        <v>0</v>
      </c>
      <c r="G355" s="178"/>
      <c r="H355" s="7"/>
      <c r="I355" s="7"/>
      <c r="J355" s="7"/>
      <c r="K355" s="7"/>
      <c r="L355" s="7"/>
      <c r="M355" s="7"/>
      <c r="N355" s="7"/>
    </row>
    <row r="356" spans="1:14" ht="15.75">
      <c r="A356" s="14" t="s">
        <v>1142</v>
      </c>
      <c r="B356" s="2"/>
      <c r="C356" s="32">
        <v>408000</v>
      </c>
      <c r="D356" s="32">
        <v>408000</v>
      </c>
      <c r="E356" s="32"/>
      <c r="F356" s="32"/>
      <c r="G356" s="178"/>
      <c r="H356" s="7"/>
      <c r="I356" s="7"/>
      <c r="J356" s="7"/>
      <c r="K356" s="7"/>
      <c r="L356" s="7"/>
      <c r="M356" s="7"/>
      <c r="N356" s="7"/>
    </row>
    <row r="357" spans="1:14" ht="15.75">
      <c r="A357" s="14" t="s">
        <v>1454</v>
      </c>
      <c r="B357" s="2"/>
      <c r="C357" s="32">
        <v>1000000</v>
      </c>
      <c r="D357" s="32">
        <v>1000000</v>
      </c>
      <c r="E357" s="32"/>
      <c r="F357" s="32"/>
      <c r="G357" s="178"/>
      <c r="H357" s="7"/>
      <c r="I357" s="7"/>
      <c r="J357" s="7"/>
      <c r="K357" s="7"/>
      <c r="L357" s="7"/>
      <c r="M357" s="7"/>
      <c r="N357" s="7"/>
    </row>
    <row r="358" spans="1:14" ht="15.75">
      <c r="A358" s="14" t="s">
        <v>1455</v>
      </c>
      <c r="B358" s="2"/>
      <c r="C358" s="32">
        <v>200000</v>
      </c>
      <c r="D358" s="32">
        <v>200000</v>
      </c>
      <c r="E358" s="32"/>
      <c r="F358" s="32"/>
      <c r="G358" s="178"/>
      <c r="H358" s="7"/>
      <c r="I358" s="7"/>
      <c r="J358" s="7"/>
      <c r="K358" s="7"/>
      <c r="L358" s="7"/>
      <c r="M358" s="7"/>
      <c r="N358" s="7"/>
    </row>
    <row r="359" spans="1:14" ht="15.75">
      <c r="A359" s="14" t="s">
        <v>1146</v>
      </c>
      <c r="B359" s="2"/>
      <c r="C359" s="32">
        <v>6310184</v>
      </c>
      <c r="D359" s="32">
        <f>SUM(D360:D365)</f>
        <v>2315000</v>
      </c>
      <c r="E359" s="32">
        <f>SUM(E360:E365)</f>
        <v>345184</v>
      </c>
      <c r="F359" s="32">
        <f>SUM(F360:F365)</f>
        <v>0</v>
      </c>
      <c r="G359" s="178"/>
      <c r="H359" s="7"/>
      <c r="I359" s="7"/>
      <c r="J359" s="7"/>
      <c r="K359" s="7"/>
      <c r="L359" s="7"/>
      <c r="M359" s="7"/>
      <c r="N359" s="7"/>
    </row>
    <row r="360" spans="1:14" ht="15.75">
      <c r="A360" s="14" t="s">
        <v>1458</v>
      </c>
      <c r="B360" s="2"/>
      <c r="C360" s="32">
        <v>65000</v>
      </c>
      <c r="D360" s="32">
        <v>65000</v>
      </c>
      <c r="E360" s="32"/>
      <c r="F360" s="32"/>
      <c r="G360" s="178"/>
      <c r="H360" s="7"/>
      <c r="I360" s="7"/>
      <c r="J360" s="7"/>
      <c r="K360" s="7"/>
      <c r="L360" s="7"/>
      <c r="M360" s="7"/>
      <c r="N360" s="7"/>
    </row>
    <row r="361" spans="1:14" ht="15.75">
      <c r="A361" s="14" t="s">
        <v>1459</v>
      </c>
      <c r="B361" s="2"/>
      <c r="C361" s="32">
        <v>50000</v>
      </c>
      <c r="D361" s="32">
        <v>50000</v>
      </c>
      <c r="E361" s="32"/>
      <c r="F361" s="32"/>
      <c r="G361" s="178"/>
      <c r="H361" s="7"/>
      <c r="I361" s="7"/>
      <c r="J361" s="7"/>
      <c r="K361" s="7"/>
      <c r="L361" s="7"/>
      <c r="M361" s="7"/>
      <c r="N361" s="7"/>
    </row>
    <row r="362" spans="1:14" ht="15.75">
      <c r="A362" s="14" t="s">
        <v>1460</v>
      </c>
      <c r="B362" s="2"/>
      <c r="C362" s="32">
        <v>1200000</v>
      </c>
      <c r="D362" s="32">
        <v>1200000</v>
      </c>
      <c r="E362" s="32"/>
      <c r="F362" s="32"/>
      <c r="G362" s="178"/>
      <c r="H362" s="7"/>
      <c r="I362" s="7"/>
      <c r="J362" s="7"/>
      <c r="K362" s="7"/>
      <c r="L362" s="7"/>
      <c r="M362" s="7"/>
      <c r="N362" s="7"/>
    </row>
    <row r="363" spans="1:14" ht="15.75">
      <c r="A363" s="14" t="s">
        <v>1461</v>
      </c>
      <c r="B363" s="2"/>
      <c r="C363" s="32">
        <v>250000</v>
      </c>
      <c r="D363" s="32">
        <v>250000</v>
      </c>
      <c r="E363" s="32"/>
      <c r="F363" s="32"/>
      <c r="G363" s="178"/>
      <c r="H363" s="7"/>
      <c r="I363" s="7"/>
      <c r="J363" s="7"/>
      <c r="K363" s="7"/>
      <c r="L363" s="7"/>
      <c r="M363" s="7"/>
      <c r="N363" s="7"/>
    </row>
    <row r="364" spans="1:14" ht="15.75">
      <c r="A364" s="14" t="s">
        <v>1468</v>
      </c>
      <c r="B364" s="2"/>
      <c r="C364" s="32">
        <v>750000</v>
      </c>
      <c r="D364" s="32">
        <v>750000</v>
      </c>
      <c r="E364" s="32"/>
      <c r="F364" s="32"/>
      <c r="G364" s="178"/>
      <c r="H364" s="7"/>
      <c r="I364" s="7"/>
      <c r="J364" s="7"/>
      <c r="K364" s="7"/>
      <c r="L364" s="7"/>
      <c r="M364" s="7"/>
      <c r="N364" s="7"/>
    </row>
    <row r="365" spans="1:14" ht="15.75">
      <c r="A365" s="14" t="s">
        <v>1467</v>
      </c>
      <c r="B365" s="2"/>
      <c r="C365" s="32">
        <v>3845184</v>
      </c>
      <c r="D365" s="32"/>
      <c r="E365" s="32">
        <v>345184</v>
      </c>
      <c r="F365" s="32"/>
      <c r="G365" s="178"/>
      <c r="H365" s="7"/>
      <c r="I365" s="7"/>
      <c r="J365" s="7"/>
      <c r="K365" s="7"/>
      <c r="L365" s="7"/>
      <c r="M365" s="7"/>
      <c r="N365" s="7"/>
    </row>
    <row r="366" spans="1:14" ht="15.75">
      <c r="A366" s="2" t="s">
        <v>1148</v>
      </c>
      <c r="B366" s="2" t="s">
        <v>463</v>
      </c>
      <c r="C366" s="32">
        <v>10032</v>
      </c>
      <c r="D366" s="32">
        <f>SUM(D367,D370)</f>
        <v>0</v>
      </c>
      <c r="E366" s="32">
        <v>10032</v>
      </c>
      <c r="F366" s="32">
        <f>SUM(F367,F370)</f>
        <v>0</v>
      </c>
      <c r="G366" s="178"/>
      <c r="H366" s="7"/>
      <c r="I366" s="7"/>
      <c r="J366" s="7"/>
      <c r="K366" s="7"/>
      <c r="L366" s="7"/>
      <c r="M366" s="7"/>
      <c r="N366" s="7"/>
    </row>
    <row r="367" spans="1:14" ht="15.75">
      <c r="A367" s="13" t="s">
        <v>1150</v>
      </c>
      <c r="B367" s="2" t="s">
        <v>464</v>
      </c>
      <c r="C367" s="32">
        <f>SUM(C368:C369)</f>
        <v>10032</v>
      </c>
      <c r="D367" s="32">
        <f>SUM(D368:D369)</f>
        <v>0</v>
      </c>
      <c r="E367" s="32">
        <f>SUM(E368:E369)</f>
        <v>10032</v>
      </c>
      <c r="F367" s="32">
        <f>SUM(F368:F369)</f>
        <v>0</v>
      </c>
      <c r="G367" s="178"/>
      <c r="H367" s="7"/>
      <c r="I367" s="7"/>
      <c r="J367" s="7"/>
      <c r="K367" s="7"/>
      <c r="L367" s="7"/>
      <c r="M367" s="7"/>
      <c r="N367" s="7"/>
    </row>
    <row r="368" spans="1:14" ht="15.75">
      <c r="A368" s="14" t="s">
        <v>1152</v>
      </c>
      <c r="B368" s="2"/>
      <c r="C368" s="32">
        <v>10032</v>
      </c>
      <c r="D368" s="32"/>
      <c r="E368" s="32">
        <v>10032</v>
      </c>
      <c r="F368" s="32"/>
      <c r="G368" s="178"/>
      <c r="H368" s="7"/>
      <c r="I368" s="7"/>
      <c r="J368" s="7"/>
      <c r="K368" s="7"/>
      <c r="L368" s="7"/>
      <c r="M368" s="7"/>
      <c r="N368" s="7"/>
    </row>
    <row r="369" spans="1:14" ht="15.75">
      <c r="A369" s="14" t="s">
        <v>1154</v>
      </c>
      <c r="B369" s="2"/>
      <c r="C369" s="32"/>
      <c r="D369" s="32"/>
      <c r="E369" s="32"/>
      <c r="F369" s="32"/>
      <c r="G369" s="178"/>
      <c r="H369" s="7"/>
      <c r="I369" s="7"/>
      <c r="J369" s="7"/>
      <c r="K369" s="7"/>
      <c r="L369" s="7"/>
      <c r="M369" s="7"/>
      <c r="N369" s="7"/>
    </row>
    <row r="370" spans="1:14" ht="15.75">
      <c r="A370" s="13" t="s">
        <v>1156</v>
      </c>
      <c r="B370" s="2" t="s">
        <v>465</v>
      </c>
      <c r="C370" s="32">
        <v>0</v>
      </c>
      <c r="D370" s="32"/>
      <c r="E370" s="32">
        <v>0</v>
      </c>
      <c r="F370" s="32"/>
      <c r="G370" s="178"/>
      <c r="H370" s="7"/>
      <c r="I370" s="7"/>
      <c r="J370" s="7"/>
      <c r="K370" s="7"/>
      <c r="L370" s="7"/>
      <c r="M370" s="7"/>
      <c r="N370" s="7"/>
    </row>
    <row r="371" spans="1:14" ht="15.75">
      <c r="A371" s="2" t="s">
        <v>1158</v>
      </c>
      <c r="B371" s="2" t="s">
        <v>466</v>
      </c>
      <c r="C371" s="32">
        <f>SUM(C372,C375,C379,C382,C383)</f>
        <v>13336739</v>
      </c>
      <c r="D371" s="32">
        <f>SUM(D372,D375,D379,D382,D383)</f>
        <v>13100271</v>
      </c>
      <c r="E371" s="32">
        <f>SUM(E372,E375,E379,E382,E383)</f>
        <v>236648</v>
      </c>
      <c r="F371" s="32">
        <f>SUM(F372,F375,F379,F382,F383)</f>
        <v>0</v>
      </c>
      <c r="G371" s="178"/>
      <c r="H371" s="7"/>
      <c r="I371" s="7"/>
      <c r="J371" s="7"/>
      <c r="K371" s="7"/>
      <c r="L371" s="7"/>
      <c r="M371" s="7"/>
      <c r="N371" s="7"/>
    </row>
    <row r="372" spans="1:14" ht="15.75">
      <c r="A372" s="23" t="s">
        <v>1160</v>
      </c>
      <c r="B372" s="2" t="s">
        <v>467</v>
      </c>
      <c r="C372" s="32">
        <v>7299771</v>
      </c>
      <c r="D372" s="32">
        <v>7299771</v>
      </c>
      <c r="E372" s="32">
        <f>SUM(E373:E374)</f>
        <v>0</v>
      </c>
      <c r="F372" s="32">
        <f>SUM(F373:F374)</f>
        <v>0</v>
      </c>
      <c r="G372" s="178"/>
      <c r="H372" s="7"/>
      <c r="I372" s="7"/>
      <c r="J372" s="7"/>
      <c r="K372" s="7"/>
      <c r="L372" s="7"/>
      <c r="M372" s="7"/>
      <c r="N372" s="7"/>
    </row>
    <row r="373" spans="1:8" ht="15.75">
      <c r="A373" s="14" t="s">
        <v>1162</v>
      </c>
      <c r="B373" s="2"/>
      <c r="C373" s="32">
        <v>2025000</v>
      </c>
      <c r="D373" s="32">
        <v>2025000</v>
      </c>
      <c r="E373" s="32"/>
      <c r="F373" s="32"/>
      <c r="G373" s="178"/>
      <c r="H373" s="1"/>
    </row>
    <row r="374" spans="1:8" ht="15.75">
      <c r="A374" s="14" t="s">
        <v>1164</v>
      </c>
      <c r="B374" s="2"/>
      <c r="C374" s="32">
        <v>5274771</v>
      </c>
      <c r="D374" s="32">
        <v>5274771</v>
      </c>
      <c r="E374" s="32"/>
      <c r="F374" s="32"/>
      <c r="G374" s="178"/>
      <c r="H374" s="1"/>
    </row>
    <row r="375" spans="1:8" ht="15.75">
      <c r="A375" s="13" t="s">
        <v>1166</v>
      </c>
      <c r="B375" s="2" t="s">
        <v>468</v>
      </c>
      <c r="C375" s="32">
        <f>SUM(C376:C378)</f>
        <v>5800500</v>
      </c>
      <c r="D375" s="32">
        <f>SUM(D376:D378)</f>
        <v>5800500</v>
      </c>
      <c r="E375" s="32">
        <f>SUM(E376:E378)</f>
        <v>0</v>
      </c>
      <c r="F375" s="32">
        <f>SUM(F376:F378)</f>
        <v>0</v>
      </c>
      <c r="G375" s="178"/>
      <c r="H375" s="1"/>
    </row>
    <row r="376" spans="1:8" ht="15.75">
      <c r="A376" s="14" t="s">
        <v>1168</v>
      </c>
      <c r="B376" s="2"/>
      <c r="C376" s="32">
        <v>5800500</v>
      </c>
      <c r="D376" s="32">
        <v>5800500</v>
      </c>
      <c r="E376" s="32"/>
      <c r="F376" s="32"/>
      <c r="G376" s="178"/>
      <c r="H376" s="1"/>
    </row>
    <row r="377" spans="1:8" ht="15.75">
      <c r="A377" s="14" t="s">
        <v>1170</v>
      </c>
      <c r="B377" s="2"/>
      <c r="C377" s="32"/>
      <c r="D377" s="32"/>
      <c r="E377" s="32"/>
      <c r="F377" s="32"/>
      <c r="G377" s="178"/>
      <c r="H377" s="1"/>
    </row>
    <row r="378" spans="1:8" ht="15.75">
      <c r="A378" s="14" t="s">
        <v>1172</v>
      </c>
      <c r="B378" s="2"/>
      <c r="C378" s="32">
        <f>(C466+C467)*0.27</f>
        <v>0</v>
      </c>
      <c r="D378" s="32">
        <f>(D466+D467)*0.27</f>
        <v>0</v>
      </c>
      <c r="E378" s="32"/>
      <c r="F378" s="32"/>
      <c r="G378" s="178"/>
      <c r="H378" s="1"/>
    </row>
    <row r="379" spans="1:8" ht="15.75">
      <c r="A379" s="13" t="s">
        <v>1174</v>
      </c>
      <c r="B379" s="2" t="s">
        <v>469</v>
      </c>
      <c r="C379" s="32">
        <f>SUM(C380:C381)</f>
        <v>161000</v>
      </c>
      <c r="D379" s="32">
        <f>SUM(D380:D381)</f>
        <v>0</v>
      </c>
      <c r="E379" s="32">
        <f>SUM(E380:E381)</f>
        <v>161000</v>
      </c>
      <c r="F379" s="32">
        <f>SUM(F380:F381)</f>
        <v>0</v>
      </c>
      <c r="G379" s="178"/>
      <c r="H379" s="1"/>
    </row>
    <row r="380" spans="1:8" ht="15.75">
      <c r="A380" s="14" t="s">
        <v>1176</v>
      </c>
      <c r="B380" s="2"/>
      <c r="C380" s="32"/>
      <c r="D380" s="32"/>
      <c r="E380" s="32"/>
      <c r="F380" s="32"/>
      <c r="G380" s="178"/>
      <c r="H380" s="1"/>
    </row>
    <row r="381" spans="1:8" ht="15.75">
      <c r="A381" s="14" t="s">
        <v>1178</v>
      </c>
      <c r="B381" s="2"/>
      <c r="C381" s="32">
        <v>161000</v>
      </c>
      <c r="D381" s="32"/>
      <c r="E381" s="32">
        <v>161000</v>
      </c>
      <c r="F381" s="32"/>
      <c r="G381" s="178"/>
      <c r="H381" s="1"/>
    </row>
    <row r="382" spans="1:8" ht="15.75">
      <c r="A382" s="13" t="s">
        <v>1180</v>
      </c>
      <c r="B382" s="2" t="s">
        <v>470</v>
      </c>
      <c r="C382" s="32"/>
      <c r="D382" s="32"/>
      <c r="E382" s="32"/>
      <c r="F382" s="32"/>
      <c r="G382" s="178"/>
      <c r="H382" s="1"/>
    </row>
    <row r="383" spans="1:8" ht="15.75">
      <c r="A383" s="13" t="s">
        <v>1182</v>
      </c>
      <c r="B383" s="2" t="s">
        <v>471</v>
      </c>
      <c r="C383" s="32">
        <f>SUM(C384:C391)</f>
        <v>75468</v>
      </c>
      <c r="D383" s="32">
        <f>SUM(D384:D391)</f>
        <v>0</v>
      </c>
      <c r="E383" s="32">
        <f>SUM(E384:E391)</f>
        <v>75648</v>
      </c>
      <c r="F383" s="32">
        <f>SUM(F384:F391)</f>
        <v>0</v>
      </c>
      <c r="G383" s="178"/>
      <c r="H383" s="1"/>
    </row>
    <row r="384" spans="1:8" ht="15.75">
      <c r="A384" s="14" t="s">
        <v>1184</v>
      </c>
      <c r="B384" s="2"/>
      <c r="C384" s="32"/>
      <c r="D384" s="32"/>
      <c r="E384" s="32"/>
      <c r="F384" s="32"/>
      <c r="G384" s="178"/>
      <c r="H384" s="1"/>
    </row>
    <row r="385" spans="1:8" ht="15.75">
      <c r="A385" s="14" t="s">
        <v>1457</v>
      </c>
      <c r="B385" s="2"/>
      <c r="C385" s="32">
        <v>75468</v>
      </c>
      <c r="D385" s="32"/>
      <c r="E385" s="32">
        <v>75648</v>
      </c>
      <c r="F385" s="32"/>
      <c r="G385" s="178"/>
      <c r="H385" s="1"/>
    </row>
    <row r="386" spans="1:8" ht="15.75">
      <c r="A386" s="14" t="s">
        <v>1187</v>
      </c>
      <c r="B386" s="2"/>
      <c r="C386" s="32"/>
      <c r="D386" s="32"/>
      <c r="E386" s="32"/>
      <c r="F386" s="32"/>
      <c r="G386" s="178"/>
      <c r="H386" s="1"/>
    </row>
    <row r="387" spans="1:8" ht="15.75">
      <c r="A387" s="14" t="s">
        <v>1189</v>
      </c>
      <c r="B387" s="2"/>
      <c r="C387" s="32"/>
      <c r="D387" s="32"/>
      <c r="E387" s="32"/>
      <c r="F387" s="32"/>
      <c r="G387" s="178"/>
      <c r="H387" s="1"/>
    </row>
    <row r="388" spans="1:8" ht="15.75">
      <c r="A388" s="14" t="s">
        <v>1191</v>
      </c>
      <c r="B388" s="2"/>
      <c r="C388" s="32"/>
      <c r="D388" s="32"/>
      <c r="E388" s="32"/>
      <c r="F388" s="32"/>
      <c r="G388" s="178"/>
      <c r="H388" s="1"/>
    </row>
    <row r="389" spans="1:8" ht="15.75">
      <c r="A389" s="14" t="s">
        <v>0</v>
      </c>
      <c r="B389" s="2"/>
      <c r="C389" s="32"/>
      <c r="D389" s="32"/>
      <c r="E389" s="32"/>
      <c r="F389" s="32"/>
      <c r="G389" s="178"/>
      <c r="H389" s="1"/>
    </row>
    <row r="390" spans="1:8" ht="15.75">
      <c r="A390" s="14" t="s">
        <v>2</v>
      </c>
      <c r="B390" s="2"/>
      <c r="C390" s="32"/>
      <c r="D390" s="32"/>
      <c r="E390" s="32"/>
      <c r="F390" s="32"/>
      <c r="G390" s="178"/>
      <c r="H390" s="1"/>
    </row>
    <row r="391" spans="1:8" ht="15.75">
      <c r="A391" s="14" t="s">
        <v>4</v>
      </c>
      <c r="B391" s="2"/>
      <c r="C391" s="32"/>
      <c r="D391" s="32"/>
      <c r="E391" s="32"/>
      <c r="F391" s="32"/>
      <c r="G391" s="178"/>
      <c r="H391" s="1"/>
    </row>
    <row r="392" spans="1:8" ht="15.75">
      <c r="A392" s="11" t="s">
        <v>6</v>
      </c>
      <c r="B392" s="11" t="s">
        <v>472</v>
      </c>
      <c r="C392" s="31">
        <f>SUM(C393,C394,C395,C396,C400,C405,C411,C412)</f>
        <v>4953100</v>
      </c>
      <c r="D392" s="31">
        <f>SUM(D393,D394,D395,D396,D400,D405,D411,D412)</f>
        <v>4953100</v>
      </c>
      <c r="E392" s="31">
        <f>SUM(E393,E394,E395,E396,E400,E405,E411,E412)</f>
        <v>0</v>
      </c>
      <c r="F392" s="31">
        <f>SUM(F393,F394,F395,F396,F400,F405,F411,F412)</f>
        <v>0</v>
      </c>
      <c r="G392" s="178"/>
      <c r="H392" s="1"/>
    </row>
    <row r="393" spans="1:8" ht="15.75">
      <c r="A393" s="2" t="s">
        <v>8</v>
      </c>
      <c r="B393" s="2" t="s">
        <v>473</v>
      </c>
      <c r="C393" s="32"/>
      <c r="D393" s="32"/>
      <c r="E393" s="32"/>
      <c r="F393" s="32"/>
      <c r="G393" s="178"/>
      <c r="H393" s="1"/>
    </row>
    <row r="394" spans="1:8" ht="15.75">
      <c r="A394" s="2" t="s">
        <v>1404</v>
      </c>
      <c r="B394" s="2" t="s">
        <v>474</v>
      </c>
      <c r="C394" s="32">
        <v>209600</v>
      </c>
      <c r="D394" s="32">
        <v>209600</v>
      </c>
      <c r="E394" s="32"/>
      <c r="F394" s="32"/>
      <c r="G394" s="178"/>
      <c r="H394" s="1"/>
    </row>
    <row r="395" spans="1:8" ht="15.75">
      <c r="A395" s="2" t="s">
        <v>11</v>
      </c>
      <c r="B395" s="2" t="s">
        <v>475</v>
      </c>
      <c r="C395" s="32"/>
      <c r="D395" s="32"/>
      <c r="E395" s="32"/>
      <c r="F395" s="32"/>
      <c r="G395" s="178"/>
      <c r="H395" s="1"/>
    </row>
    <row r="396" spans="1:8" ht="15.75">
      <c r="A396" s="2" t="s">
        <v>13</v>
      </c>
      <c r="B396" s="2" t="s">
        <v>476</v>
      </c>
      <c r="C396" s="32">
        <f>SUM(C397:C398)</f>
        <v>0</v>
      </c>
      <c r="D396" s="32">
        <f>SUM(D397:D398)</f>
        <v>0</v>
      </c>
      <c r="E396" s="32">
        <f>SUM(E397:E398)</f>
        <v>0</v>
      </c>
      <c r="F396" s="32">
        <f>SUM(F397:F398)</f>
        <v>0</v>
      </c>
      <c r="G396" s="178"/>
      <c r="H396" s="1"/>
    </row>
    <row r="397" spans="1:8" ht="15.75">
      <c r="A397" s="13" t="s">
        <v>15</v>
      </c>
      <c r="B397" s="2"/>
      <c r="C397" s="32"/>
      <c r="D397" s="32"/>
      <c r="E397" s="32"/>
      <c r="F397" s="32"/>
      <c r="G397" s="178"/>
      <c r="H397" s="1"/>
    </row>
    <row r="398" spans="1:8" ht="15.75">
      <c r="A398" s="13" t="s">
        <v>17</v>
      </c>
      <c r="B398" s="2"/>
      <c r="C398" s="32">
        <f>SUM(C399)</f>
        <v>0</v>
      </c>
      <c r="D398" s="32">
        <f>SUM(D399)</f>
        <v>0</v>
      </c>
      <c r="E398" s="32">
        <f>SUM(E399)</f>
        <v>0</v>
      </c>
      <c r="F398" s="32">
        <f>SUM(F399)</f>
        <v>0</v>
      </c>
      <c r="G398" s="178"/>
      <c r="H398" s="1"/>
    </row>
    <row r="399" spans="1:8" ht="15.75">
      <c r="A399" s="14" t="s">
        <v>19</v>
      </c>
      <c r="B399" s="2"/>
      <c r="C399" s="32"/>
      <c r="D399" s="32"/>
      <c r="E399" s="32"/>
      <c r="F399" s="32"/>
      <c r="G399" s="178"/>
      <c r="H399" s="1"/>
    </row>
    <row r="400" spans="1:8" ht="15.75">
      <c r="A400" s="2" t="s">
        <v>21</v>
      </c>
      <c r="B400" s="2" t="s">
        <v>477</v>
      </c>
      <c r="C400" s="32">
        <f>SUM(C401:C402)</f>
        <v>0</v>
      </c>
      <c r="D400" s="32">
        <f>SUM(D401:D402)</f>
        <v>0</v>
      </c>
      <c r="E400" s="32">
        <f>SUM(E401:E402)</f>
        <v>0</v>
      </c>
      <c r="F400" s="32">
        <f>SUM(F401:F402)</f>
        <v>0</v>
      </c>
      <c r="G400" s="178"/>
      <c r="H400" s="1"/>
    </row>
    <row r="401" spans="1:8" ht="15.75">
      <c r="A401" s="13" t="s">
        <v>23</v>
      </c>
      <c r="B401" s="2"/>
      <c r="C401" s="32"/>
      <c r="D401" s="32"/>
      <c r="E401" s="32"/>
      <c r="F401" s="32"/>
      <c r="G401" s="178"/>
      <c r="H401" s="1"/>
    </row>
    <row r="402" spans="1:8" ht="15.75">
      <c r="A402" s="13" t="s">
        <v>25</v>
      </c>
      <c r="B402" s="2"/>
      <c r="C402" s="32">
        <f>SUM(C403:C404)</f>
        <v>0</v>
      </c>
      <c r="D402" s="32">
        <f>SUM(D403:D404)</f>
        <v>0</v>
      </c>
      <c r="E402" s="32">
        <f>SUM(E403:E404)</f>
        <v>0</v>
      </c>
      <c r="F402" s="32">
        <f>SUM(F403:F404)</f>
        <v>0</v>
      </c>
      <c r="G402" s="178"/>
      <c r="H402" s="1"/>
    </row>
    <row r="403" spans="1:8" ht="15.75">
      <c r="A403" s="14" t="s">
        <v>27</v>
      </c>
      <c r="B403" s="2"/>
      <c r="C403" s="32"/>
      <c r="D403" s="32"/>
      <c r="E403" s="32"/>
      <c r="F403" s="32"/>
      <c r="G403" s="178"/>
      <c r="H403" s="1"/>
    </row>
    <row r="404" spans="1:8" ht="15.75">
      <c r="A404" s="14" t="s">
        <v>29</v>
      </c>
      <c r="B404" s="2"/>
      <c r="C404" s="32"/>
      <c r="D404" s="32"/>
      <c r="E404" s="32"/>
      <c r="F404" s="32"/>
      <c r="G404" s="178"/>
      <c r="H404" s="1"/>
    </row>
    <row r="405" spans="1:8" ht="15.75">
      <c r="A405" s="2" t="s">
        <v>31</v>
      </c>
      <c r="B405" s="2" t="s">
        <v>478</v>
      </c>
      <c r="C405" s="32">
        <f>SUM(C406,C407,C410)</f>
        <v>0</v>
      </c>
      <c r="D405" s="32">
        <f>SUM(D406,D407,D410)</f>
        <v>0</v>
      </c>
      <c r="E405" s="32">
        <f>SUM(E406,E407,E410)</f>
        <v>0</v>
      </c>
      <c r="F405" s="32">
        <f>SUM(F406,F407,F410)</f>
        <v>0</v>
      </c>
      <c r="G405" s="178"/>
      <c r="H405" s="1"/>
    </row>
    <row r="406" spans="1:8" ht="15.75">
      <c r="A406" s="13" t="s">
        <v>33</v>
      </c>
      <c r="B406" s="2"/>
      <c r="C406" s="32"/>
      <c r="D406" s="32"/>
      <c r="E406" s="32"/>
      <c r="F406" s="32"/>
      <c r="G406" s="178"/>
      <c r="H406" s="1"/>
    </row>
    <row r="407" spans="1:8" ht="15.75">
      <c r="A407" s="13" t="s">
        <v>35</v>
      </c>
      <c r="B407" s="2"/>
      <c r="C407" s="32">
        <v>0</v>
      </c>
      <c r="D407" s="32">
        <f>SUM(D408:D409)</f>
        <v>0</v>
      </c>
      <c r="E407" s="32">
        <f>SUM(E408:E409)</f>
        <v>0</v>
      </c>
      <c r="F407" s="32">
        <v>0</v>
      </c>
      <c r="G407" s="178"/>
      <c r="H407" s="1"/>
    </row>
    <row r="408" spans="1:8" ht="15.75">
      <c r="A408" s="14" t="s">
        <v>37</v>
      </c>
      <c r="B408" s="2"/>
      <c r="C408" s="32">
        <v>0</v>
      </c>
      <c r="D408" s="32"/>
      <c r="E408" s="32"/>
      <c r="F408" s="32">
        <v>0</v>
      </c>
      <c r="G408" s="178"/>
      <c r="H408" s="1"/>
    </row>
    <row r="409" spans="1:8" ht="15.75">
      <c r="A409" s="14" t="s">
        <v>39</v>
      </c>
      <c r="B409" s="2"/>
      <c r="C409" s="32">
        <v>0</v>
      </c>
      <c r="D409" s="32"/>
      <c r="E409" s="32"/>
      <c r="F409" s="32">
        <v>0</v>
      </c>
      <c r="G409" s="178"/>
      <c r="H409" s="1"/>
    </row>
    <row r="410" spans="1:8" ht="15.75">
      <c r="A410" s="13" t="s">
        <v>41</v>
      </c>
      <c r="B410" s="2"/>
      <c r="C410" s="32">
        <v>0</v>
      </c>
      <c r="D410" s="32"/>
      <c r="E410" s="32"/>
      <c r="F410" s="32">
        <v>0</v>
      </c>
      <c r="G410" s="178"/>
      <c r="H410" s="1"/>
    </row>
    <row r="411" spans="1:8" ht="15.75">
      <c r="A411" s="2" t="s">
        <v>43</v>
      </c>
      <c r="B411" s="2" t="s">
        <v>479</v>
      </c>
      <c r="C411" s="32"/>
      <c r="D411" s="32"/>
      <c r="E411" s="32"/>
      <c r="F411" s="32"/>
      <c r="G411" s="178"/>
      <c r="H411" s="1"/>
    </row>
    <row r="412" spans="1:8" ht="15.75">
      <c r="A412" s="2" t="s">
        <v>45</v>
      </c>
      <c r="B412" s="2" t="s">
        <v>480</v>
      </c>
      <c r="C412" s="32">
        <f>SUM(C413,C414,C420)</f>
        <v>4743500</v>
      </c>
      <c r="D412" s="32">
        <f>SUM(D413,D414,D420)</f>
        <v>4743500</v>
      </c>
      <c r="E412" s="32">
        <f>SUM(E413,E414,E420)</f>
        <v>0</v>
      </c>
      <c r="F412" s="32">
        <f>SUM(F413,F414,F420)</f>
        <v>0</v>
      </c>
      <c r="G412" s="178"/>
      <c r="H412" s="1"/>
    </row>
    <row r="413" spans="1:8" ht="15.75">
      <c r="A413" s="13" t="s">
        <v>47</v>
      </c>
      <c r="B413" s="2"/>
      <c r="C413" s="32"/>
      <c r="D413" s="32"/>
      <c r="E413" s="32"/>
      <c r="F413" s="32"/>
      <c r="G413" s="178"/>
      <c r="H413" s="1"/>
    </row>
    <row r="414" spans="1:8" ht="15.75">
      <c r="A414" s="13" t="s">
        <v>49</v>
      </c>
      <c r="B414" s="2"/>
      <c r="C414" s="32">
        <v>1543500</v>
      </c>
      <c r="D414" s="32">
        <v>1543500</v>
      </c>
      <c r="E414" s="32">
        <f>SUM(E415:E419)</f>
        <v>0</v>
      </c>
      <c r="F414" s="32">
        <f>SUM(F415:F419)</f>
        <v>0</v>
      </c>
      <c r="G414" s="178"/>
      <c r="H414" s="1"/>
    </row>
    <row r="415" spans="1:8" ht="15.75">
      <c r="A415" s="14" t="s">
        <v>51</v>
      </c>
      <c r="B415" s="2"/>
      <c r="C415" s="32"/>
      <c r="D415" s="32"/>
      <c r="E415" s="32"/>
      <c r="F415" s="32"/>
      <c r="G415" s="178"/>
      <c r="H415" s="1"/>
    </row>
    <row r="416" spans="1:8" ht="15.75">
      <c r="A416" s="14" t="s">
        <v>53</v>
      </c>
      <c r="B416" s="2"/>
      <c r="C416" s="32"/>
      <c r="D416" s="32"/>
      <c r="E416" s="32"/>
      <c r="F416" s="32"/>
      <c r="G416" s="178"/>
      <c r="H416" s="1"/>
    </row>
    <row r="417" spans="1:8" ht="15.75">
      <c r="A417" s="14" t="s">
        <v>55</v>
      </c>
      <c r="B417" s="2"/>
      <c r="C417" s="32"/>
      <c r="D417" s="32"/>
      <c r="E417" s="32"/>
      <c r="F417" s="32"/>
      <c r="G417" s="178"/>
      <c r="H417" s="1"/>
    </row>
    <row r="418" spans="1:8" ht="15.75">
      <c r="A418" s="14" t="s">
        <v>57</v>
      </c>
      <c r="B418" s="2"/>
      <c r="C418" s="32"/>
      <c r="D418" s="32"/>
      <c r="E418" s="32"/>
      <c r="F418" s="32"/>
      <c r="G418" s="178"/>
      <c r="H418" s="1"/>
    </row>
    <row r="419" spans="1:8" ht="15.75">
      <c r="A419" s="14" t="s">
        <v>59</v>
      </c>
      <c r="B419" s="2"/>
      <c r="C419" s="32">
        <v>3200000</v>
      </c>
      <c r="D419" s="32">
        <v>3200000</v>
      </c>
      <c r="E419" s="32"/>
      <c r="F419" s="32"/>
      <c r="G419" s="178"/>
      <c r="H419" s="1"/>
    </row>
    <row r="420" spans="1:8" ht="15.75">
      <c r="A420" s="23" t="s">
        <v>61</v>
      </c>
      <c r="B420" s="2"/>
      <c r="C420" s="32">
        <f>SUM(C421:C426)</f>
        <v>3200000</v>
      </c>
      <c r="D420" s="32">
        <f>SUM(D421:D426)</f>
        <v>3200000</v>
      </c>
      <c r="E420" s="32"/>
      <c r="F420" s="32"/>
      <c r="G420" s="178"/>
      <c r="H420" s="1"/>
    </row>
    <row r="421" spans="1:8" ht="15.75">
      <c r="A421" s="14" t="s">
        <v>63</v>
      </c>
      <c r="B421" s="2"/>
      <c r="C421" s="32"/>
      <c r="D421" s="32"/>
      <c r="E421" s="32"/>
      <c r="F421" s="32"/>
      <c r="G421" s="178"/>
      <c r="H421" s="1"/>
    </row>
    <row r="422" spans="1:8" ht="15.75">
      <c r="A422" s="14" t="s">
        <v>65</v>
      </c>
      <c r="B422" s="2"/>
      <c r="C422" s="32"/>
      <c r="D422" s="32"/>
      <c r="E422" s="32"/>
      <c r="F422" s="32"/>
      <c r="G422" s="178"/>
      <c r="H422" s="1"/>
    </row>
    <row r="423" spans="1:8" ht="15.75">
      <c r="A423" s="14" t="s">
        <v>67</v>
      </c>
      <c r="B423" s="2"/>
      <c r="C423" s="32"/>
      <c r="D423" s="32"/>
      <c r="E423" s="32"/>
      <c r="F423" s="32"/>
      <c r="G423" s="178"/>
      <c r="H423" s="1"/>
    </row>
    <row r="424" spans="1:8" ht="15.75">
      <c r="A424" s="14" t="s">
        <v>69</v>
      </c>
      <c r="B424" s="2"/>
      <c r="C424" s="32"/>
      <c r="D424" s="32"/>
      <c r="E424" s="32"/>
      <c r="F424" s="32"/>
      <c r="G424" s="178"/>
      <c r="H424" s="1"/>
    </row>
    <row r="425" spans="1:8" ht="15.75">
      <c r="A425" s="14" t="s">
        <v>71</v>
      </c>
      <c r="B425" s="2"/>
      <c r="C425" s="32"/>
      <c r="D425" s="32"/>
      <c r="E425" s="32"/>
      <c r="F425" s="32"/>
      <c r="G425" s="178"/>
      <c r="H425" s="1"/>
    </row>
    <row r="426" spans="1:8" ht="15.75">
      <c r="A426" s="14" t="s">
        <v>73</v>
      </c>
      <c r="B426" s="2"/>
      <c r="C426" s="32">
        <v>3200000</v>
      </c>
      <c r="D426" s="32">
        <v>3200000</v>
      </c>
      <c r="E426" s="32"/>
      <c r="F426" s="32"/>
      <c r="G426" s="178"/>
      <c r="H426" s="1"/>
    </row>
    <row r="427" spans="1:8" ht="15.75">
      <c r="A427" s="11" t="s">
        <v>75</v>
      </c>
      <c r="B427" s="11" t="s">
        <v>481</v>
      </c>
      <c r="C427" s="31">
        <f>SUM(C428,C429,C433,C434,C435,C436,C447,C448,C449,C450,C451,C458)</f>
        <v>23793251</v>
      </c>
      <c r="D427" s="31">
        <f>SUM(D428,D429,D433,D434,D435,D436,D447,D448,D449,D450,D451,D458)</f>
        <v>15724592</v>
      </c>
      <c r="E427" s="31">
        <f>SUM(E428,E429,E433,E434,E435,E436,E447,E448,E449,E450,E451,E458)</f>
        <v>8068659</v>
      </c>
      <c r="F427" s="31">
        <f>SUM(F428,F429,F433,F434,F435,F436,F447,F448,F449,F450,F451,F458)</f>
        <v>0</v>
      </c>
      <c r="G427" s="178"/>
      <c r="H427" s="1"/>
    </row>
    <row r="428" spans="1:8" ht="15.75">
      <c r="A428" s="2" t="s">
        <v>77</v>
      </c>
      <c r="B428" s="2" t="s">
        <v>482</v>
      </c>
      <c r="C428" s="32"/>
      <c r="D428" s="32"/>
      <c r="E428" s="32"/>
      <c r="F428" s="32"/>
      <c r="G428" s="178"/>
      <c r="H428" s="1"/>
    </row>
    <row r="429" spans="1:8" ht="15.75">
      <c r="A429" s="2" t="s">
        <v>79</v>
      </c>
      <c r="B429" s="2" t="s">
        <v>483</v>
      </c>
      <c r="C429" s="32">
        <v>3280000</v>
      </c>
      <c r="D429" s="32">
        <v>3280000</v>
      </c>
      <c r="E429" s="32">
        <f>SUM(E430:E432)</f>
        <v>0</v>
      </c>
      <c r="F429" s="32">
        <f>SUM(F430:F432)</f>
        <v>0</v>
      </c>
      <c r="G429" s="178"/>
      <c r="H429" s="1"/>
    </row>
    <row r="430" spans="1:8" ht="15.75">
      <c r="A430" s="2" t="s">
        <v>1405</v>
      </c>
      <c r="B430" s="2" t="s">
        <v>1408</v>
      </c>
      <c r="C430" s="32">
        <v>3280000</v>
      </c>
      <c r="D430" s="32">
        <v>3280000</v>
      </c>
      <c r="E430" s="32"/>
      <c r="F430" s="32"/>
      <c r="G430" s="178"/>
      <c r="H430" s="1"/>
    </row>
    <row r="431" spans="1:8" ht="15.75">
      <c r="A431" s="164" t="s">
        <v>1406</v>
      </c>
      <c r="B431" s="2" t="s">
        <v>1410</v>
      </c>
      <c r="C431" s="32"/>
      <c r="D431" s="32"/>
      <c r="E431" s="32"/>
      <c r="F431" s="32"/>
      <c r="G431" s="178"/>
      <c r="H431" s="1"/>
    </row>
    <row r="432" spans="1:8" ht="15.75">
      <c r="A432" s="2" t="s">
        <v>1407</v>
      </c>
      <c r="B432" s="2" t="s">
        <v>1409</v>
      </c>
      <c r="C432" s="32"/>
      <c r="D432" s="32"/>
      <c r="E432" s="32"/>
      <c r="F432" s="32"/>
      <c r="G432" s="178"/>
      <c r="H432" s="1"/>
    </row>
    <row r="433" spans="1:8" ht="15.75">
      <c r="A433" s="2" t="s">
        <v>81</v>
      </c>
      <c r="B433" s="2" t="s">
        <v>484</v>
      </c>
      <c r="C433" s="32"/>
      <c r="D433" s="32"/>
      <c r="E433" s="32"/>
      <c r="F433" s="32"/>
      <c r="G433" s="178"/>
      <c r="H433" s="1"/>
    </row>
    <row r="434" spans="1:8" ht="15.75">
      <c r="A434" s="2" t="s">
        <v>83</v>
      </c>
      <c r="B434" s="2" t="s">
        <v>485</v>
      </c>
      <c r="C434" s="32"/>
      <c r="D434" s="32"/>
      <c r="E434" s="32"/>
      <c r="F434" s="32"/>
      <c r="G434" s="178"/>
      <c r="H434" s="1"/>
    </row>
    <row r="435" spans="1:8" ht="15.75">
      <c r="A435" s="2" t="s">
        <v>85</v>
      </c>
      <c r="B435" s="2" t="s">
        <v>486</v>
      </c>
      <c r="C435" s="32"/>
      <c r="D435" s="32"/>
      <c r="E435" s="32"/>
      <c r="F435" s="32"/>
      <c r="G435" s="178"/>
      <c r="H435" s="1"/>
    </row>
    <row r="436" spans="1:8" ht="15.75">
      <c r="A436" s="2" t="s">
        <v>87</v>
      </c>
      <c r="B436" s="2" t="s">
        <v>487</v>
      </c>
      <c r="C436" s="32">
        <f>SUM(C437,C439,C443)</f>
        <v>12632667</v>
      </c>
      <c r="D436" s="32">
        <f>SUM(D437,D439,D443)</f>
        <v>12432667</v>
      </c>
      <c r="E436" s="32">
        <f>SUM(E437,E439,E443)</f>
        <v>200000</v>
      </c>
      <c r="F436" s="32">
        <f>SUM(F437,F439,F443)</f>
        <v>0</v>
      </c>
      <c r="G436" s="178"/>
      <c r="H436" s="1"/>
    </row>
    <row r="437" spans="1:8" ht="15.75">
      <c r="A437" s="2" t="s">
        <v>1411</v>
      </c>
      <c r="B437" s="2"/>
      <c r="C437" s="32">
        <v>200000</v>
      </c>
      <c r="D437" s="32">
        <f>SUM(D438)</f>
        <v>0</v>
      </c>
      <c r="E437" s="32">
        <v>200000</v>
      </c>
      <c r="F437" s="32">
        <f>SUM(F438)</f>
        <v>0</v>
      </c>
      <c r="G437" s="178"/>
      <c r="H437" s="1"/>
    </row>
    <row r="438" spans="1:8" ht="15.75">
      <c r="A438" s="2" t="s">
        <v>1412</v>
      </c>
      <c r="B438" s="2"/>
      <c r="C438" s="32">
        <v>200000</v>
      </c>
      <c r="D438" s="32"/>
      <c r="E438" s="32">
        <v>200000</v>
      </c>
      <c r="F438" s="32"/>
      <c r="G438" s="178"/>
      <c r="H438" s="1"/>
    </row>
    <row r="439" spans="1:8" ht="15.75">
      <c r="A439" s="2" t="s">
        <v>1413</v>
      </c>
      <c r="B439" s="2"/>
      <c r="C439" s="32">
        <f>SUM(C440:C442)</f>
        <v>3832667</v>
      </c>
      <c r="D439" s="32">
        <f>SUM(D440:D442)</f>
        <v>3832667</v>
      </c>
      <c r="E439" s="32">
        <f>SUM(E440:E442)</f>
        <v>0</v>
      </c>
      <c r="F439" s="32">
        <f>SUM(F440:F442)</f>
        <v>0</v>
      </c>
      <c r="G439" s="178"/>
      <c r="H439" s="1"/>
    </row>
    <row r="440" spans="1:8" ht="15.75">
      <c r="A440" s="2" t="s">
        <v>1414</v>
      </c>
      <c r="B440" s="2"/>
      <c r="C440" s="32">
        <v>200000</v>
      </c>
      <c r="D440" s="32">
        <v>200000</v>
      </c>
      <c r="E440" s="32"/>
      <c r="F440" s="32"/>
      <c r="G440" s="178"/>
      <c r="H440" s="1"/>
    </row>
    <row r="441" spans="1:8" ht="15.75">
      <c r="A441" s="2" t="s">
        <v>1419</v>
      </c>
      <c r="B441" s="2"/>
      <c r="C441" s="32">
        <v>2632667</v>
      </c>
      <c r="D441" s="32">
        <v>2632667</v>
      </c>
      <c r="E441" s="32"/>
      <c r="F441" s="32"/>
      <c r="G441" s="178"/>
      <c r="H441" s="1"/>
    </row>
    <row r="442" spans="1:8" ht="15.75">
      <c r="A442" s="2" t="s">
        <v>1470</v>
      </c>
      <c r="B442" s="2"/>
      <c r="C442" s="32">
        <v>1000000</v>
      </c>
      <c r="D442" s="32">
        <v>1000000</v>
      </c>
      <c r="E442" s="32"/>
      <c r="F442" s="32"/>
      <c r="G442" s="178"/>
      <c r="H442" s="1"/>
    </row>
    <row r="443" spans="1:8" ht="15.75">
      <c r="A443" s="2" t="s">
        <v>1415</v>
      </c>
      <c r="B443" s="2"/>
      <c r="C443" s="32">
        <f>SUM(C444:C446)</f>
        <v>8600000</v>
      </c>
      <c r="D443" s="32">
        <f>SUM(D444:D446)</f>
        <v>8600000</v>
      </c>
      <c r="E443" s="32">
        <f>SUM(E444:E446)</f>
        <v>0</v>
      </c>
      <c r="F443" s="32">
        <f>SUM(F444:F446)</f>
        <v>0</v>
      </c>
      <c r="G443" s="178"/>
      <c r="H443" s="1"/>
    </row>
    <row r="444" spans="1:8" ht="15.75">
      <c r="A444" s="60" t="s">
        <v>1416</v>
      </c>
      <c r="B444" s="2"/>
      <c r="C444" s="32">
        <v>6800000</v>
      </c>
      <c r="D444" s="32">
        <v>6800000</v>
      </c>
      <c r="E444" s="32"/>
      <c r="F444" s="32"/>
      <c r="G444" s="178"/>
      <c r="H444" s="1"/>
    </row>
    <row r="445" spans="1:8" ht="15.75">
      <c r="A445" s="60" t="s">
        <v>1417</v>
      </c>
      <c r="B445" s="2"/>
      <c r="C445" s="32">
        <v>1800000</v>
      </c>
      <c r="D445" s="32">
        <v>1800000</v>
      </c>
      <c r="E445" s="32"/>
      <c r="F445" s="32"/>
      <c r="G445" s="178"/>
      <c r="H445" s="1"/>
    </row>
    <row r="446" spans="1:8" ht="15.75">
      <c r="A446" s="60" t="s">
        <v>1418</v>
      </c>
      <c r="B446" s="2"/>
      <c r="C446" s="32"/>
      <c r="D446" s="32"/>
      <c r="E446" s="32"/>
      <c r="F446" s="32"/>
      <c r="G446" s="178"/>
      <c r="H446" s="1"/>
    </row>
    <row r="447" spans="1:8" ht="15.75">
      <c r="A447" s="2" t="s">
        <v>89</v>
      </c>
      <c r="B447" s="2" t="s">
        <v>488</v>
      </c>
      <c r="C447" s="32"/>
      <c r="D447" s="32"/>
      <c r="E447" s="32"/>
      <c r="F447" s="32"/>
      <c r="G447" s="178"/>
      <c r="H447" s="1"/>
    </row>
    <row r="448" spans="1:8" ht="15.75">
      <c r="A448" s="2" t="s">
        <v>91</v>
      </c>
      <c r="B448" s="2" t="s">
        <v>489</v>
      </c>
      <c r="C448" s="32"/>
      <c r="D448" s="32"/>
      <c r="E448" s="32"/>
      <c r="F448" s="32"/>
      <c r="G448" s="178"/>
      <c r="H448" s="1"/>
    </row>
    <row r="449" spans="1:8" ht="15.75">
      <c r="A449" s="2" t="s">
        <v>93</v>
      </c>
      <c r="B449" s="2" t="s">
        <v>490</v>
      </c>
      <c r="C449" s="32"/>
      <c r="D449" s="32"/>
      <c r="E449" s="32"/>
      <c r="F449" s="32"/>
      <c r="G449" s="178"/>
      <c r="H449" s="1"/>
    </row>
    <row r="450" spans="1:8" ht="15.75">
      <c r="A450" s="4" t="s">
        <v>95</v>
      </c>
      <c r="B450" s="2" t="s">
        <v>491</v>
      </c>
      <c r="C450" s="32"/>
      <c r="D450" s="32"/>
      <c r="E450" s="32"/>
      <c r="F450" s="32"/>
      <c r="G450" s="178"/>
      <c r="H450" s="1"/>
    </row>
    <row r="451" spans="1:8" ht="15.75">
      <c r="A451" s="2" t="s">
        <v>97</v>
      </c>
      <c r="B451" s="2" t="s">
        <v>492</v>
      </c>
      <c r="C451" s="32">
        <f>C452+C454+C456</f>
        <v>7868659</v>
      </c>
      <c r="D451" s="32">
        <f>D452+D454+D456</f>
        <v>0</v>
      </c>
      <c r="E451" s="32">
        <f>E452+E454+E456</f>
        <v>7868659</v>
      </c>
      <c r="F451" s="32">
        <f>F452+F454+F456</f>
        <v>0</v>
      </c>
      <c r="G451" s="178"/>
      <c r="H451" s="1"/>
    </row>
    <row r="452" spans="1:8" ht="15.75">
      <c r="A452" s="13" t="s">
        <v>1017</v>
      </c>
      <c r="B452" s="2"/>
      <c r="C452" s="32">
        <f>SUM(C453)</f>
        <v>3368659</v>
      </c>
      <c r="D452" s="32">
        <f>SUM(D453)</f>
        <v>0</v>
      </c>
      <c r="E452" s="32">
        <f>SUM(E453)</f>
        <v>3368659</v>
      </c>
      <c r="F452" s="32">
        <f>SUM(F453)</f>
        <v>0</v>
      </c>
      <c r="G452" s="178"/>
      <c r="H452" s="1"/>
    </row>
    <row r="453" spans="1:8" ht="15.75">
      <c r="A453" s="14" t="s">
        <v>1486</v>
      </c>
      <c r="B453" s="2"/>
      <c r="C453" s="32">
        <v>3368659</v>
      </c>
      <c r="D453" s="32"/>
      <c r="E453" s="32">
        <v>3368659</v>
      </c>
      <c r="F453" s="32"/>
      <c r="G453" s="178"/>
      <c r="H453" s="1"/>
    </row>
    <row r="454" spans="1:8" ht="15.75">
      <c r="A454" s="60" t="s">
        <v>1018</v>
      </c>
      <c r="B454" s="2"/>
      <c r="C454" s="32">
        <f>SUM(C455:C455)</f>
        <v>0</v>
      </c>
      <c r="D454" s="32">
        <f>SUM(D455:D455)</f>
        <v>0</v>
      </c>
      <c r="E454" s="32"/>
      <c r="F454" s="32"/>
      <c r="G454" s="178"/>
      <c r="H454" s="1"/>
    </row>
    <row r="455" spans="1:8" ht="15.75">
      <c r="A455" s="17" t="s">
        <v>1420</v>
      </c>
      <c r="B455" s="2"/>
      <c r="C455" s="32"/>
      <c r="D455" s="32"/>
      <c r="E455" s="32"/>
      <c r="F455" s="32"/>
      <c r="G455" s="178"/>
      <c r="H455" s="1"/>
    </row>
    <row r="456" spans="1:8" ht="15.75">
      <c r="A456" s="60" t="s">
        <v>1421</v>
      </c>
      <c r="B456" s="2"/>
      <c r="C456" s="32">
        <v>4500000</v>
      </c>
      <c r="D456" s="32"/>
      <c r="E456" s="32">
        <v>4500000</v>
      </c>
      <c r="F456" s="32"/>
      <c r="G456" s="178"/>
      <c r="H456" s="1"/>
    </row>
    <row r="457" spans="1:8" ht="15.75">
      <c r="A457" s="17" t="s">
        <v>1422</v>
      </c>
      <c r="B457" s="2"/>
      <c r="C457" s="32"/>
      <c r="D457" s="32"/>
      <c r="E457" s="32"/>
      <c r="F457" s="32"/>
      <c r="G457" s="178"/>
      <c r="H457" s="1"/>
    </row>
    <row r="458" spans="1:8" ht="15.75">
      <c r="A458" s="2" t="s">
        <v>99</v>
      </c>
      <c r="B458" s="2" t="s">
        <v>493</v>
      </c>
      <c r="C458" s="32">
        <f>SUM(C459:C460)</f>
        <v>11925</v>
      </c>
      <c r="D458" s="32">
        <f>SUM(D459:D460)</f>
        <v>11925</v>
      </c>
      <c r="E458" s="32">
        <f>SUM(E459:E460)</f>
        <v>0</v>
      </c>
      <c r="F458" s="32">
        <f>SUM(F459:F460)</f>
        <v>0</v>
      </c>
      <c r="G458" s="178"/>
      <c r="H458" s="1"/>
    </row>
    <row r="459" spans="1:8" ht="15.75">
      <c r="A459" s="60" t="s">
        <v>1019</v>
      </c>
      <c r="B459" s="2"/>
      <c r="C459" s="32">
        <v>11925</v>
      </c>
      <c r="D459" s="32">
        <v>11925</v>
      </c>
      <c r="E459" s="32"/>
      <c r="F459" s="32"/>
      <c r="G459" s="178"/>
      <c r="H459" s="1"/>
    </row>
    <row r="460" spans="1:8" ht="15.75">
      <c r="A460" s="60" t="s">
        <v>1020</v>
      </c>
      <c r="B460" s="2"/>
      <c r="C460" s="32"/>
      <c r="D460" s="32"/>
      <c r="E460" s="32"/>
      <c r="F460" s="32"/>
      <c r="G460" s="178"/>
      <c r="H460" s="1"/>
    </row>
    <row r="461" spans="1:8" ht="15.75">
      <c r="A461" s="11" t="s">
        <v>101</v>
      </c>
      <c r="B461" s="11" t="s">
        <v>494</v>
      </c>
      <c r="C461" s="31">
        <f>SUM(C462,C465,C469,C470,C473,C474,C475)</f>
        <v>4560600</v>
      </c>
      <c r="D461" s="31">
        <f>SUM(D462,D465,D469,D470,D473,D474,D475)</f>
        <v>4560600</v>
      </c>
      <c r="E461" s="31">
        <f>SUM(E462,E465,E469,E470,E473,E474,E475)</f>
        <v>0</v>
      </c>
      <c r="F461" s="31">
        <f>SUM(F462,F465,F469,F470,F473,F474,F475)</f>
        <v>0</v>
      </c>
      <c r="G461" s="178"/>
      <c r="H461" s="1"/>
    </row>
    <row r="462" spans="1:8" ht="15.75">
      <c r="A462" s="2" t="s">
        <v>103</v>
      </c>
      <c r="B462" s="2" t="s">
        <v>495</v>
      </c>
      <c r="C462" s="32">
        <f>SUM(C463:C464)</f>
        <v>0</v>
      </c>
      <c r="D462" s="32">
        <f>SUM(D463:D464)</f>
        <v>0</v>
      </c>
      <c r="E462" s="32">
        <f>SUM(E463:E464)</f>
        <v>0</v>
      </c>
      <c r="F462" s="32">
        <f>SUM(F463:F464)</f>
        <v>0</v>
      </c>
      <c r="G462" s="178"/>
      <c r="H462" s="1"/>
    </row>
    <row r="463" spans="1:8" ht="15.75">
      <c r="A463" s="13" t="s">
        <v>657</v>
      </c>
      <c r="B463" s="2"/>
      <c r="C463" s="32"/>
      <c r="D463" s="32"/>
      <c r="E463" s="32"/>
      <c r="F463" s="32"/>
      <c r="G463" s="178"/>
      <c r="H463" s="1"/>
    </row>
    <row r="464" spans="1:8" ht="15.75">
      <c r="A464" s="13" t="s">
        <v>106</v>
      </c>
      <c r="B464" s="2"/>
      <c r="C464" s="32"/>
      <c r="D464" s="32"/>
      <c r="E464" s="32"/>
      <c r="F464" s="32"/>
      <c r="G464" s="178"/>
      <c r="H464" s="1"/>
    </row>
    <row r="465" spans="1:8" ht="15.75">
      <c r="A465" s="2" t="s">
        <v>108</v>
      </c>
      <c r="B465" s="2" t="s">
        <v>496</v>
      </c>
      <c r="C465" s="32">
        <f>SUM(C466:C468)</f>
        <v>0</v>
      </c>
      <c r="D465" s="32">
        <f>SUM(D466:D468)</f>
        <v>0</v>
      </c>
      <c r="E465" s="32">
        <f>SUM(E466:E468)</f>
        <v>0</v>
      </c>
      <c r="F465" s="32">
        <f>SUM(F466:F468)</f>
        <v>0</v>
      </c>
      <c r="G465" s="178"/>
      <c r="H465" s="1"/>
    </row>
    <row r="466" spans="1:8" ht="15.75">
      <c r="A466" s="60" t="s">
        <v>1423</v>
      </c>
      <c r="B466" s="2"/>
      <c r="C466" s="32"/>
      <c r="D466" s="32"/>
      <c r="E466" s="32"/>
      <c r="F466" s="32"/>
      <c r="G466" s="178"/>
      <c r="H466" s="1"/>
    </row>
    <row r="467" spans="1:8" ht="15.75">
      <c r="A467" s="60" t="s">
        <v>1424</v>
      </c>
      <c r="B467" s="2"/>
      <c r="C467" s="32"/>
      <c r="D467" s="32"/>
      <c r="E467" s="32"/>
      <c r="F467" s="32"/>
      <c r="G467" s="178"/>
      <c r="H467" s="1"/>
    </row>
    <row r="468" spans="1:8" ht="15.75">
      <c r="A468" s="60" t="s">
        <v>1425</v>
      </c>
      <c r="B468" s="2"/>
      <c r="C468" s="32"/>
      <c r="D468" s="32"/>
      <c r="E468" s="32"/>
      <c r="F468" s="32"/>
      <c r="G468" s="178"/>
      <c r="H468" s="1"/>
    </row>
    <row r="469" spans="1:8" ht="15.75">
      <c r="A469" s="2" t="s">
        <v>110</v>
      </c>
      <c r="B469" s="2" t="s">
        <v>497</v>
      </c>
      <c r="C469" s="32">
        <v>140000</v>
      </c>
      <c r="D469" s="32">
        <v>140000</v>
      </c>
      <c r="E469" s="32"/>
      <c r="F469" s="32"/>
      <c r="G469" s="178"/>
      <c r="H469" s="1"/>
    </row>
    <row r="470" spans="1:8" ht="15.75">
      <c r="A470" s="2" t="s">
        <v>112</v>
      </c>
      <c r="B470" s="2" t="s">
        <v>498</v>
      </c>
      <c r="C470" s="32">
        <f>SUM(C471:C472)</f>
        <v>3613600</v>
      </c>
      <c r="D470" s="32">
        <f>SUM(D471:D472)</f>
        <v>3613600</v>
      </c>
      <c r="E470" s="32">
        <f>SUM(E471:E472)</f>
        <v>0</v>
      </c>
      <c r="F470" s="32">
        <f>SUM(F471:F472)</f>
        <v>0</v>
      </c>
      <c r="G470" s="178"/>
      <c r="H470" s="1"/>
    </row>
    <row r="471" spans="1:8" ht="15.75">
      <c r="A471" s="2" t="s">
        <v>1473</v>
      </c>
      <c r="B471" s="2"/>
      <c r="C471" s="32">
        <v>3613600</v>
      </c>
      <c r="D471" s="32">
        <v>3613600</v>
      </c>
      <c r="E471" s="32"/>
      <c r="F471" s="32"/>
      <c r="G471" s="178"/>
      <c r="H471" s="1"/>
    </row>
    <row r="472" spans="1:8" ht="15.75">
      <c r="A472" s="2" t="s">
        <v>1508</v>
      </c>
      <c r="B472" s="2"/>
      <c r="C472" s="32">
        <v>0</v>
      </c>
      <c r="D472" s="32"/>
      <c r="E472" s="32">
        <v>0</v>
      </c>
      <c r="F472" s="32"/>
      <c r="G472" s="178"/>
      <c r="H472" s="1"/>
    </row>
    <row r="473" spans="1:8" ht="15.75">
      <c r="A473" s="2" t="s">
        <v>114</v>
      </c>
      <c r="B473" s="2" t="s">
        <v>499</v>
      </c>
      <c r="C473" s="32"/>
      <c r="D473" s="32"/>
      <c r="E473" s="32"/>
      <c r="F473" s="32"/>
      <c r="G473" s="178"/>
      <c r="H473" s="1"/>
    </row>
    <row r="474" spans="1:8" ht="15.75">
      <c r="A474" s="2" t="s">
        <v>116</v>
      </c>
      <c r="B474" s="2" t="s">
        <v>500</v>
      </c>
      <c r="C474" s="32"/>
      <c r="D474" s="32"/>
      <c r="E474" s="32"/>
      <c r="F474" s="32"/>
      <c r="G474" s="178"/>
      <c r="H474" s="1"/>
    </row>
    <row r="475" spans="1:8" ht="15.75">
      <c r="A475" s="2" t="s">
        <v>118</v>
      </c>
      <c r="B475" s="2" t="s">
        <v>501</v>
      </c>
      <c r="C475" s="32">
        <f>SUM(C476:C477)</f>
        <v>807000</v>
      </c>
      <c r="D475" s="32">
        <f>SUM(D476:D477)</f>
        <v>807000</v>
      </c>
      <c r="E475" s="32">
        <f>SUM(E476:E477)</f>
        <v>0</v>
      </c>
      <c r="F475" s="32">
        <f>SUM(F476:F477)</f>
        <v>0</v>
      </c>
      <c r="G475" s="178"/>
      <c r="H475" s="1"/>
    </row>
    <row r="476" spans="1:8" ht="15.75">
      <c r="A476" s="2" t="s">
        <v>1479</v>
      </c>
      <c r="B476" s="2"/>
      <c r="C476" s="32">
        <v>0</v>
      </c>
      <c r="D476" s="32"/>
      <c r="E476" s="32">
        <v>0</v>
      </c>
      <c r="F476" s="32"/>
      <c r="G476" s="178"/>
      <c r="H476" s="1"/>
    </row>
    <row r="477" spans="1:8" ht="15.75">
      <c r="A477" s="2" t="s">
        <v>1478</v>
      </c>
      <c r="B477" s="2"/>
      <c r="C477" s="32">
        <v>807000</v>
      </c>
      <c r="D477" s="32">
        <v>807000</v>
      </c>
      <c r="E477" s="32"/>
      <c r="F477" s="32">
        <f>F471*0.27</f>
        <v>0</v>
      </c>
      <c r="G477" s="178"/>
      <c r="H477" s="1"/>
    </row>
    <row r="478" spans="1:8" ht="15.75">
      <c r="A478" s="11" t="s">
        <v>120</v>
      </c>
      <c r="B478" s="11" t="s">
        <v>502</v>
      </c>
      <c r="C478" s="31">
        <f>C479+C482+C483+C485</f>
        <v>23540745</v>
      </c>
      <c r="D478" s="31">
        <f>D479+D482+D483+D485</f>
        <v>22307445</v>
      </c>
      <c r="E478" s="31">
        <f>E479+E482+E483+E485</f>
        <v>1233300</v>
      </c>
      <c r="F478" s="31">
        <f>F479+F482+F483+F485</f>
        <v>0</v>
      </c>
      <c r="G478" s="178"/>
      <c r="H478" s="1"/>
    </row>
    <row r="479" spans="1:8" ht="15.75">
      <c r="A479" s="2" t="s">
        <v>122</v>
      </c>
      <c r="B479" s="2" t="s">
        <v>503</v>
      </c>
      <c r="C479" s="32">
        <f>SUM(C480:C481)</f>
        <v>17576221</v>
      </c>
      <c r="D479" s="32">
        <f>SUM(D480:D481)</f>
        <v>17576221</v>
      </c>
      <c r="E479" s="32">
        <f>SUM(E480:E481)</f>
        <v>0</v>
      </c>
      <c r="F479" s="32">
        <f>SUM(F480:F481)</f>
        <v>0</v>
      </c>
      <c r="G479" s="178"/>
      <c r="H479" s="1"/>
    </row>
    <row r="480" spans="1:8" ht="15.75">
      <c r="A480" s="60" t="s">
        <v>1476</v>
      </c>
      <c r="B480" s="2"/>
      <c r="C480" s="32">
        <f>'5. Felújítások'!C7</f>
        <v>6835783</v>
      </c>
      <c r="D480" s="32">
        <v>6835783</v>
      </c>
      <c r="E480" s="32"/>
      <c r="F480" s="32"/>
      <c r="G480" s="178"/>
      <c r="H480" s="1"/>
    </row>
    <row r="481" spans="1:8" ht="15.75">
      <c r="A481" s="60" t="s">
        <v>1500</v>
      </c>
      <c r="B481" s="2"/>
      <c r="C481" s="32">
        <v>10740438</v>
      </c>
      <c r="D481" s="32">
        <v>10740438</v>
      </c>
      <c r="E481" s="32"/>
      <c r="F481" s="32"/>
      <c r="G481" s="178"/>
      <c r="H481" s="1"/>
    </row>
    <row r="482" spans="1:8" ht="15.75">
      <c r="A482" s="2" t="s">
        <v>124</v>
      </c>
      <c r="B482" s="2" t="s">
        <v>504</v>
      </c>
      <c r="C482" s="32"/>
      <c r="D482" s="32"/>
      <c r="E482" s="32"/>
      <c r="F482" s="32"/>
      <c r="G482" s="178"/>
      <c r="H482" s="1"/>
    </row>
    <row r="483" spans="1:8" ht="15.75">
      <c r="A483" s="2" t="s">
        <v>126</v>
      </c>
      <c r="B483" s="2" t="s">
        <v>505</v>
      </c>
      <c r="C483" s="32">
        <f>C484</f>
        <v>1001929</v>
      </c>
      <c r="D483" s="32">
        <f>D484</f>
        <v>0</v>
      </c>
      <c r="E483" s="32">
        <f>E484</f>
        <v>1001929</v>
      </c>
      <c r="F483" s="32">
        <f>F484</f>
        <v>0</v>
      </c>
      <c r="G483" s="178"/>
      <c r="H483" s="1"/>
    </row>
    <row r="484" spans="1:8" ht="15.75">
      <c r="A484" s="2" t="s">
        <v>1477</v>
      </c>
      <c r="B484" s="2"/>
      <c r="C484" s="32">
        <v>1001929</v>
      </c>
      <c r="D484" s="32"/>
      <c r="E484" s="32">
        <v>1001929</v>
      </c>
      <c r="F484" s="32"/>
      <c r="G484" s="178"/>
      <c r="H484" s="1"/>
    </row>
    <row r="485" spans="1:8" ht="15.75">
      <c r="A485" s="2" t="s">
        <v>128</v>
      </c>
      <c r="B485" s="2" t="s">
        <v>506</v>
      </c>
      <c r="C485" s="32">
        <f>SUM(C486:C487)</f>
        <v>4962595</v>
      </c>
      <c r="D485" s="32">
        <f>SUM(D486:D487)</f>
        <v>4731224</v>
      </c>
      <c r="E485" s="32">
        <f>SUM(E486:E487)</f>
        <v>231371</v>
      </c>
      <c r="F485" s="32">
        <f>SUM(F486:F487)</f>
        <v>0</v>
      </c>
      <c r="G485" s="178"/>
      <c r="H485" s="1"/>
    </row>
    <row r="486" spans="1:8" ht="15.75">
      <c r="A486" s="2" t="s">
        <v>1480</v>
      </c>
      <c r="B486" s="2"/>
      <c r="C486" s="32">
        <v>231371</v>
      </c>
      <c r="D486" s="32">
        <v>0</v>
      </c>
      <c r="E486" s="32">
        <v>231371</v>
      </c>
      <c r="F486" s="32"/>
      <c r="G486" s="178"/>
      <c r="H486" s="1"/>
    </row>
    <row r="487" spans="1:8" ht="15.75">
      <c r="A487" s="2" t="s">
        <v>1481</v>
      </c>
      <c r="B487" s="2"/>
      <c r="C487" s="32">
        <v>4731224</v>
      </c>
      <c r="D487" s="32">
        <v>4731224</v>
      </c>
      <c r="E487" s="32">
        <f>E480*0.27</f>
        <v>0</v>
      </c>
      <c r="F487" s="32">
        <f>F480*0.27</f>
        <v>0</v>
      </c>
      <c r="G487" s="178"/>
      <c r="H487" s="1"/>
    </row>
    <row r="488" spans="1:8" ht="15.75">
      <c r="A488" s="11" t="s">
        <v>130</v>
      </c>
      <c r="B488" s="11" t="s">
        <v>507</v>
      </c>
      <c r="C488" s="31">
        <f>SUM(C489:C496)</f>
        <v>0</v>
      </c>
      <c r="D488" s="31">
        <f>SUM(D489:D496)</f>
        <v>0</v>
      </c>
      <c r="E488" s="31">
        <f>SUM(E489:E496)</f>
        <v>0</v>
      </c>
      <c r="F488" s="31">
        <f>SUM(F489:F496)</f>
        <v>0</v>
      </c>
      <c r="G488" s="178"/>
      <c r="H488" s="1"/>
    </row>
    <row r="489" spans="1:8" ht="15.75">
      <c r="A489" s="2" t="s">
        <v>132</v>
      </c>
      <c r="B489" s="2" t="s">
        <v>508</v>
      </c>
      <c r="C489" s="32"/>
      <c r="D489" s="32"/>
      <c r="E489" s="32"/>
      <c r="F489" s="32"/>
      <c r="G489" s="178"/>
      <c r="H489" s="1"/>
    </row>
    <row r="490" spans="1:8" ht="15.75">
      <c r="A490" s="2" t="s">
        <v>134</v>
      </c>
      <c r="B490" s="2" t="s">
        <v>509</v>
      </c>
      <c r="C490" s="32"/>
      <c r="D490" s="32"/>
      <c r="E490" s="32"/>
      <c r="F490" s="32"/>
      <c r="G490" s="178"/>
      <c r="H490" s="1"/>
    </row>
    <row r="491" spans="1:8" ht="15.75">
      <c r="A491" s="2" t="s">
        <v>136</v>
      </c>
      <c r="B491" s="2" t="s">
        <v>510</v>
      </c>
      <c r="C491" s="32"/>
      <c r="D491" s="32"/>
      <c r="E491" s="32"/>
      <c r="F491" s="32"/>
      <c r="G491" s="178"/>
      <c r="H491" s="1"/>
    </row>
    <row r="492" spans="1:8" ht="15.75">
      <c r="A492" s="2" t="s">
        <v>1426</v>
      </c>
      <c r="B492" s="2" t="s">
        <v>511</v>
      </c>
      <c r="C492" s="32"/>
      <c r="D492" s="32"/>
      <c r="E492" s="32"/>
      <c r="F492" s="32"/>
      <c r="G492" s="178"/>
      <c r="H492" s="1"/>
    </row>
    <row r="493" spans="1:8" ht="15.75">
      <c r="A493" s="2" t="s">
        <v>139</v>
      </c>
      <c r="B493" s="2" t="s">
        <v>512</v>
      </c>
      <c r="C493" s="32"/>
      <c r="D493" s="32"/>
      <c r="E493" s="32"/>
      <c r="F493" s="32"/>
      <c r="G493" s="178"/>
      <c r="H493" s="1"/>
    </row>
    <row r="494" spans="1:8" ht="15.75">
      <c r="A494" s="2" t="s">
        <v>141</v>
      </c>
      <c r="B494" s="2" t="s">
        <v>513</v>
      </c>
      <c r="C494" s="32"/>
      <c r="D494" s="32"/>
      <c r="E494" s="32"/>
      <c r="F494" s="32"/>
      <c r="G494" s="178"/>
      <c r="H494" s="1"/>
    </row>
    <row r="495" spans="1:8" ht="15.75">
      <c r="A495" s="2" t="s">
        <v>143</v>
      </c>
      <c r="B495" s="2" t="s">
        <v>514</v>
      </c>
      <c r="C495" s="32"/>
      <c r="D495" s="32"/>
      <c r="E495" s="32"/>
      <c r="F495" s="32"/>
      <c r="G495" s="178"/>
      <c r="H495" s="1"/>
    </row>
    <row r="496" spans="1:8" ht="15.75">
      <c r="A496" s="2" t="s">
        <v>821</v>
      </c>
      <c r="B496" s="2" t="s">
        <v>515</v>
      </c>
      <c r="C496" s="32"/>
      <c r="D496" s="32"/>
      <c r="E496" s="32"/>
      <c r="F496" s="32"/>
      <c r="G496" s="178"/>
      <c r="H496" s="1"/>
    </row>
    <row r="497" spans="1:19" ht="30" customHeight="1">
      <c r="A497" s="24" t="s">
        <v>1280</v>
      </c>
      <c r="B497" s="24" t="s">
        <v>516</v>
      </c>
      <c r="C497" s="30">
        <f>SUM(C498,C515,C521)</f>
        <v>1203622</v>
      </c>
      <c r="D497" s="30">
        <f>SUM(D498,D515,D521)</f>
        <v>1203622</v>
      </c>
      <c r="E497" s="30">
        <f>SUM(E498,E515,E521)</f>
        <v>0</v>
      </c>
      <c r="F497" s="30">
        <f>SUM(F498,F515,F521)</f>
        <v>0</v>
      </c>
      <c r="G497" s="178"/>
      <c r="H497" s="19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7"/>
    </row>
    <row r="498" spans="1:8" ht="15.75">
      <c r="A498" s="4" t="s">
        <v>147</v>
      </c>
      <c r="B498" s="2" t="s">
        <v>517</v>
      </c>
      <c r="C498" s="32">
        <f>SUM(C499,C503,C508,C509,C510,C511,C512,C513,C514)</f>
        <v>1203622</v>
      </c>
      <c r="D498" s="32">
        <f>SUM(D499,D503,D508,D509,D510,D511,D512,D513,D514)</f>
        <v>1203622</v>
      </c>
      <c r="E498" s="32">
        <f>SUM(E499,E503,E508,E509,E510,E511,E512,E513,E514)</f>
        <v>0</v>
      </c>
      <c r="F498" s="32">
        <f>SUM(F499,F503,F508,F509,F510,F511,F512,F513,F514)</f>
        <v>0</v>
      </c>
      <c r="G498" s="178"/>
      <c r="H498" s="1"/>
    </row>
    <row r="499" spans="1:8" ht="15.75">
      <c r="A499" s="13" t="s">
        <v>149</v>
      </c>
      <c r="B499" s="2" t="s">
        <v>518</v>
      </c>
      <c r="C499" s="32">
        <f>SUM(C500:C502)</f>
        <v>0</v>
      </c>
      <c r="D499" s="32">
        <f>SUM(D500:D502)</f>
        <v>0</v>
      </c>
      <c r="E499" s="32">
        <f>SUM(E500:E502)</f>
        <v>0</v>
      </c>
      <c r="F499" s="32">
        <f>SUM(F500:F502)</f>
        <v>0</v>
      </c>
      <c r="G499" s="178"/>
      <c r="H499" s="1"/>
    </row>
    <row r="500" spans="1:8" ht="15.75">
      <c r="A500" s="14" t="s">
        <v>151</v>
      </c>
      <c r="B500" s="2" t="s">
        <v>519</v>
      </c>
      <c r="C500" s="32"/>
      <c r="D500" s="32"/>
      <c r="E500" s="32"/>
      <c r="F500" s="32"/>
      <c r="G500" s="178"/>
      <c r="H500" s="1"/>
    </row>
    <row r="501" spans="1:8" ht="15.75">
      <c r="A501" s="14" t="s">
        <v>153</v>
      </c>
      <c r="B501" s="2" t="s">
        <v>520</v>
      </c>
      <c r="C501" s="32"/>
      <c r="D501" s="32"/>
      <c r="E501" s="32"/>
      <c r="F501" s="32"/>
      <c r="G501" s="178"/>
      <c r="H501" s="1"/>
    </row>
    <row r="502" spans="1:8" ht="15.75">
      <c r="A502" s="14" t="s">
        <v>155</v>
      </c>
      <c r="B502" s="2" t="s">
        <v>521</v>
      </c>
      <c r="C502" s="32"/>
      <c r="D502" s="32"/>
      <c r="E502" s="32"/>
      <c r="F502" s="32"/>
      <c r="G502" s="178"/>
      <c r="H502" s="1"/>
    </row>
    <row r="503" spans="1:8" ht="15.75">
      <c r="A503" s="13" t="s">
        <v>157</v>
      </c>
      <c r="B503" s="2" t="s">
        <v>522</v>
      </c>
      <c r="C503" s="32">
        <f>SUM(C504:C507)</f>
        <v>0</v>
      </c>
      <c r="D503" s="32">
        <f>SUM(D504:D507)</f>
        <v>0</v>
      </c>
      <c r="E503" s="32">
        <f>SUM(E504:E507)</f>
        <v>0</v>
      </c>
      <c r="F503" s="32">
        <f>SUM(F504:F507)</f>
        <v>0</v>
      </c>
      <c r="G503" s="178"/>
      <c r="H503" s="1"/>
    </row>
    <row r="504" spans="1:8" ht="15.75">
      <c r="A504" s="14" t="s">
        <v>159</v>
      </c>
      <c r="B504" s="2" t="s">
        <v>523</v>
      </c>
      <c r="C504" s="32"/>
      <c r="D504" s="32"/>
      <c r="E504" s="32"/>
      <c r="F504" s="32"/>
      <c r="G504" s="178"/>
      <c r="H504" s="1"/>
    </row>
    <row r="505" spans="1:8" ht="15.75">
      <c r="A505" s="14" t="s">
        <v>161</v>
      </c>
      <c r="B505" s="2" t="s">
        <v>524</v>
      </c>
      <c r="C505" s="32"/>
      <c r="D505" s="32"/>
      <c r="E505" s="32"/>
      <c r="F505" s="32"/>
      <c r="G505" s="178"/>
      <c r="H505" s="1"/>
    </row>
    <row r="506" spans="1:8" ht="15.75">
      <c r="A506" s="14" t="s">
        <v>163</v>
      </c>
      <c r="B506" s="2" t="s">
        <v>525</v>
      </c>
      <c r="C506" s="32"/>
      <c r="D506" s="32"/>
      <c r="E506" s="32"/>
      <c r="F506" s="32"/>
      <c r="G506" s="178"/>
      <c r="H506" s="1"/>
    </row>
    <row r="507" spans="1:8" ht="15.75">
      <c r="A507" s="14" t="s">
        <v>165</v>
      </c>
      <c r="B507" s="2" t="s">
        <v>526</v>
      </c>
      <c r="C507" s="32"/>
      <c r="D507" s="32"/>
      <c r="E507" s="32"/>
      <c r="F507" s="32"/>
      <c r="G507" s="178"/>
      <c r="H507" s="1"/>
    </row>
    <row r="508" spans="1:8" ht="15.75">
      <c r="A508" s="13" t="s">
        <v>167</v>
      </c>
      <c r="B508" s="2" t="s">
        <v>527</v>
      </c>
      <c r="C508" s="32"/>
      <c r="D508" s="32"/>
      <c r="E508" s="32"/>
      <c r="F508" s="32"/>
      <c r="G508" s="178"/>
      <c r="H508" s="1"/>
    </row>
    <row r="509" spans="1:8" ht="15.75">
      <c r="A509" s="13" t="s">
        <v>169</v>
      </c>
      <c r="B509" s="2" t="s">
        <v>528</v>
      </c>
      <c r="C509" s="32">
        <v>1203622</v>
      </c>
      <c r="D509" s="32">
        <v>1203622</v>
      </c>
      <c r="E509" s="32"/>
      <c r="F509" s="32"/>
      <c r="G509" s="178"/>
      <c r="H509" s="1"/>
    </row>
    <row r="510" spans="1:8" ht="15.75">
      <c r="A510" s="13" t="s">
        <v>171</v>
      </c>
      <c r="B510" s="2" t="s">
        <v>529</v>
      </c>
      <c r="C510" s="32"/>
      <c r="D510" s="32"/>
      <c r="E510" s="32"/>
      <c r="F510" s="32"/>
      <c r="G510" s="178"/>
      <c r="H510" s="1"/>
    </row>
    <row r="511" spans="1:8" ht="15.75">
      <c r="A511" s="13" t="s">
        <v>1427</v>
      </c>
      <c r="B511" s="2" t="s">
        <v>530</v>
      </c>
      <c r="C511" s="32"/>
      <c r="D511" s="32"/>
      <c r="E511" s="32"/>
      <c r="F511" s="32"/>
      <c r="G511" s="178"/>
      <c r="H511" s="1"/>
    </row>
    <row r="512" spans="1:8" ht="15.75">
      <c r="A512" s="13" t="s">
        <v>174</v>
      </c>
      <c r="B512" s="2" t="s">
        <v>531</v>
      </c>
      <c r="C512" s="32"/>
      <c r="D512" s="32"/>
      <c r="E512" s="32"/>
      <c r="F512" s="32"/>
      <c r="G512" s="178"/>
      <c r="H512" s="1"/>
    </row>
    <row r="513" spans="1:8" ht="15.75">
      <c r="A513" s="13" t="s">
        <v>176</v>
      </c>
      <c r="B513" s="2" t="s">
        <v>532</v>
      </c>
      <c r="C513" s="32"/>
      <c r="D513" s="32"/>
      <c r="E513" s="32"/>
      <c r="F513" s="32"/>
      <c r="G513" s="178"/>
      <c r="H513" s="1"/>
    </row>
    <row r="514" spans="1:8" ht="15.75">
      <c r="A514" s="13" t="s">
        <v>1428</v>
      </c>
      <c r="B514" s="2" t="s">
        <v>1429</v>
      </c>
      <c r="C514" s="32"/>
      <c r="D514" s="32"/>
      <c r="E514" s="32"/>
      <c r="F514" s="32"/>
      <c r="G514" s="178"/>
      <c r="H514" s="1"/>
    </row>
    <row r="515" spans="1:8" ht="15.75">
      <c r="A515" s="2" t="s">
        <v>178</v>
      </c>
      <c r="B515" s="2" t="s">
        <v>533</v>
      </c>
      <c r="C515" s="32">
        <f>SUM(C516:C520)</f>
        <v>0</v>
      </c>
      <c r="D515" s="32">
        <f>SUM(D516:D520)</f>
        <v>0</v>
      </c>
      <c r="E515" s="32">
        <f>SUM(E516:E520)</f>
        <v>0</v>
      </c>
      <c r="F515" s="32">
        <f>SUM(F516:F520)</f>
        <v>0</v>
      </c>
      <c r="G515" s="178"/>
      <c r="H515" s="1"/>
    </row>
    <row r="516" spans="1:8" ht="15.75">
      <c r="A516" s="13" t="s">
        <v>180</v>
      </c>
      <c r="B516" s="2" t="s">
        <v>534</v>
      </c>
      <c r="C516" s="32"/>
      <c r="D516" s="32"/>
      <c r="E516" s="32"/>
      <c r="F516" s="32"/>
      <c r="G516" s="178"/>
      <c r="H516" s="1"/>
    </row>
    <row r="517" spans="1:8" ht="15.75">
      <c r="A517" s="13" t="s">
        <v>182</v>
      </c>
      <c r="B517" s="2" t="s">
        <v>535</v>
      </c>
      <c r="C517" s="32"/>
      <c r="D517" s="32"/>
      <c r="E517" s="32"/>
      <c r="F517" s="32"/>
      <c r="G517" s="178"/>
      <c r="H517" s="1"/>
    </row>
    <row r="518" spans="1:8" ht="15.75">
      <c r="A518" s="13" t="s">
        <v>184</v>
      </c>
      <c r="B518" s="2" t="s">
        <v>536</v>
      </c>
      <c r="C518" s="32"/>
      <c r="D518" s="32"/>
      <c r="E518" s="32"/>
      <c r="F518" s="32"/>
      <c r="G518" s="178"/>
      <c r="H518" s="1"/>
    </row>
    <row r="519" spans="1:8" ht="15.75">
      <c r="A519" s="13" t="s">
        <v>1430</v>
      </c>
      <c r="B519" s="2" t="s">
        <v>537</v>
      </c>
      <c r="C519" s="32"/>
      <c r="D519" s="32"/>
      <c r="E519" s="32"/>
      <c r="F519" s="32"/>
      <c r="G519" s="178"/>
      <c r="H519" s="1"/>
    </row>
    <row r="520" spans="1:8" ht="15.75">
      <c r="A520" s="13" t="s">
        <v>1431</v>
      </c>
      <c r="B520" s="2" t="s">
        <v>1432</v>
      </c>
      <c r="C520" s="32"/>
      <c r="D520" s="32"/>
      <c r="E520" s="32"/>
      <c r="F520" s="32"/>
      <c r="G520" s="178"/>
      <c r="H520" s="1"/>
    </row>
    <row r="521" spans="1:8" ht="15.75">
      <c r="A521" s="2" t="s">
        <v>187</v>
      </c>
      <c r="B521" s="2" t="s">
        <v>538</v>
      </c>
      <c r="C521" s="32"/>
      <c r="D521" s="32"/>
      <c r="E521" s="32"/>
      <c r="F521" s="32"/>
      <c r="G521" s="178"/>
      <c r="H521" s="1"/>
    </row>
    <row r="522" spans="1:18" ht="30" customHeight="1">
      <c r="A522" s="9" t="s">
        <v>1281</v>
      </c>
      <c r="B522" s="9"/>
      <c r="C522" s="30">
        <f>SUM(C497,C227)</f>
        <v>150249331</v>
      </c>
      <c r="D522" s="30">
        <f>SUM(D497,D227)-1</f>
        <v>124108635</v>
      </c>
      <c r="E522" s="30">
        <f>SUM(E497,E227)</f>
        <v>18777150</v>
      </c>
      <c r="F522" s="30">
        <f>SUM(F497,F227)</f>
        <v>0</v>
      </c>
      <c r="G522" s="17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</row>
    <row r="523" spans="1:8" ht="15.75">
      <c r="A523" s="1"/>
      <c r="B523" s="1"/>
      <c r="C523" s="33"/>
      <c r="D523" s="33"/>
      <c r="E523" s="33"/>
      <c r="F523" s="33"/>
      <c r="G523" s="1"/>
      <c r="H523" s="1"/>
    </row>
    <row r="524" spans="1:8" ht="15.75">
      <c r="A524" s="1"/>
      <c r="B524" s="1"/>
      <c r="C524" s="33"/>
      <c r="D524" s="33"/>
      <c r="E524" s="33"/>
      <c r="F524" s="33"/>
      <c r="G524" s="1"/>
      <c r="H524" s="1"/>
    </row>
    <row r="525" spans="1:8" ht="15.75">
      <c r="A525" s="1"/>
      <c r="B525" s="1"/>
      <c r="C525" s="33"/>
      <c r="D525" s="33"/>
      <c r="E525" s="33"/>
      <c r="F525" s="33"/>
      <c r="G525" s="1"/>
      <c r="H525" s="1"/>
    </row>
    <row r="526" spans="1:8" ht="15.75">
      <c r="A526" s="1"/>
      <c r="B526" s="1"/>
      <c r="C526" s="33"/>
      <c r="D526" s="33"/>
      <c r="E526" s="33"/>
      <c r="F526" s="33"/>
      <c r="G526" s="1"/>
      <c r="H526" s="1"/>
    </row>
    <row r="527" spans="1:8" ht="15.75">
      <c r="A527" s="1"/>
      <c r="B527" s="1"/>
      <c r="C527" s="33"/>
      <c r="D527" s="33"/>
      <c r="E527" s="33"/>
      <c r="F527" s="33"/>
      <c r="G527" s="1"/>
      <c r="H527" s="1"/>
    </row>
    <row r="528" spans="1:8" ht="15.75">
      <c r="A528" s="1"/>
      <c r="B528" s="1"/>
      <c r="C528" s="33"/>
      <c r="D528" s="33"/>
      <c r="E528" s="33"/>
      <c r="F528" s="33"/>
      <c r="G528" s="1"/>
      <c r="H528" s="1"/>
    </row>
    <row r="529" spans="1:8" ht="15.75">
      <c r="A529" s="1"/>
      <c r="B529" s="1"/>
      <c r="C529" s="33"/>
      <c r="D529" s="33"/>
      <c r="E529" s="33"/>
      <c r="F529" s="33"/>
      <c r="G529" s="1"/>
      <c r="H529" s="1"/>
    </row>
    <row r="530" spans="1:8" ht="15.75">
      <c r="A530" s="1"/>
      <c r="B530" s="1"/>
      <c r="C530" s="33"/>
      <c r="D530" s="33"/>
      <c r="E530" s="33"/>
      <c r="F530" s="33"/>
      <c r="G530" s="1"/>
      <c r="H530" s="1"/>
    </row>
    <row r="531" spans="1:8" ht="15.75">
      <c r="A531" s="1"/>
      <c r="B531" s="1"/>
      <c r="C531" s="33"/>
      <c r="D531" s="33"/>
      <c r="E531" s="33"/>
      <c r="F531" s="33"/>
      <c r="G531" s="1"/>
      <c r="H531" s="1"/>
    </row>
    <row r="532" spans="1:8" ht="15.75">
      <c r="A532" s="1"/>
      <c r="B532" s="1"/>
      <c r="C532" s="33"/>
      <c r="D532" s="33"/>
      <c r="E532" s="33"/>
      <c r="F532" s="33"/>
      <c r="G532" s="1"/>
      <c r="H532" s="1"/>
    </row>
    <row r="533" spans="1:8" ht="15.75">
      <c r="A533" s="1"/>
      <c r="B533" s="1"/>
      <c r="C533" s="33"/>
      <c r="D533" s="33"/>
      <c r="E533" s="33"/>
      <c r="F533" s="33"/>
      <c r="G533" s="1"/>
      <c r="H533" s="1"/>
    </row>
    <row r="534" spans="1:8" ht="15.75">
      <c r="A534" s="1"/>
      <c r="B534" s="1"/>
      <c r="C534" s="33"/>
      <c r="D534" s="33"/>
      <c r="E534" s="33"/>
      <c r="F534" s="33"/>
      <c r="G534" s="1"/>
      <c r="H534" s="1"/>
    </row>
    <row r="535" spans="1:8" ht="15.75">
      <c r="A535" s="1"/>
      <c r="B535" s="1"/>
      <c r="C535" s="33"/>
      <c r="D535" s="33"/>
      <c r="E535" s="33"/>
      <c r="F535" s="33"/>
      <c r="G535" s="1"/>
      <c r="H535" s="1"/>
    </row>
    <row r="536" spans="1:8" ht="15.75">
      <c r="A536" s="1"/>
      <c r="B536" s="1"/>
      <c r="C536" s="33"/>
      <c r="D536" s="33"/>
      <c r="E536" s="33"/>
      <c r="F536" s="33"/>
      <c r="G536" s="1"/>
      <c r="H536" s="1"/>
    </row>
    <row r="537" spans="1:8" ht="15.75">
      <c r="A537" s="1"/>
      <c r="B537" s="1"/>
      <c r="C537" s="33"/>
      <c r="D537" s="33"/>
      <c r="E537" s="33"/>
      <c r="F537" s="33"/>
      <c r="G537" s="1"/>
      <c r="H537" s="1"/>
    </row>
    <row r="538" spans="1:8" ht="15.75">
      <c r="A538" s="1"/>
      <c r="B538" s="1"/>
      <c r="C538" s="33"/>
      <c r="D538" s="33"/>
      <c r="E538" s="33"/>
      <c r="F538" s="33"/>
      <c r="G538" s="1"/>
      <c r="H538" s="1"/>
    </row>
    <row r="539" spans="1:8" ht="15.75">
      <c r="A539" s="1"/>
      <c r="B539" s="1"/>
      <c r="C539" s="33"/>
      <c r="D539" s="33"/>
      <c r="E539" s="33"/>
      <c r="F539" s="33"/>
      <c r="G539" s="1"/>
      <c r="H539" s="1"/>
    </row>
    <row r="540" spans="1:8" ht="15.75">
      <c r="A540" s="1"/>
      <c r="B540" s="1"/>
      <c r="C540" s="33"/>
      <c r="D540" s="33"/>
      <c r="E540" s="33"/>
      <c r="F540" s="33"/>
      <c r="G540" s="1"/>
      <c r="H540" s="1"/>
    </row>
    <row r="541" spans="1:8" ht="15.75">
      <c r="A541" s="1"/>
      <c r="B541" s="1"/>
      <c r="C541" s="33"/>
      <c r="D541" s="33"/>
      <c r="E541" s="33"/>
      <c r="F541" s="33"/>
      <c r="G541" s="1"/>
      <c r="H541" s="1"/>
    </row>
    <row r="542" spans="1:8" ht="15.75">
      <c r="A542" s="1"/>
      <c r="B542" s="1"/>
      <c r="C542" s="33"/>
      <c r="D542" s="33"/>
      <c r="E542" s="33"/>
      <c r="F542" s="33"/>
      <c r="G542" s="1"/>
      <c r="H542" s="1"/>
    </row>
    <row r="543" spans="1:8" ht="15.75">
      <c r="A543" s="1"/>
      <c r="B543" s="1"/>
      <c r="C543" s="33"/>
      <c r="D543" s="33"/>
      <c r="E543" s="33"/>
      <c r="F543" s="33"/>
      <c r="G543" s="1"/>
      <c r="H543" s="1"/>
    </row>
    <row r="544" spans="1:8" ht="15.75">
      <c r="A544" s="1"/>
      <c r="B544" s="1"/>
      <c r="C544" s="33"/>
      <c r="D544" s="33"/>
      <c r="E544" s="33"/>
      <c r="F544" s="33"/>
      <c r="G544" s="1"/>
      <c r="H544" s="1"/>
    </row>
    <row r="545" spans="1:8" ht="15.75">
      <c r="A545" s="1"/>
      <c r="B545" s="1"/>
      <c r="C545" s="33"/>
      <c r="D545" s="33"/>
      <c r="E545" s="33"/>
      <c r="F545" s="33"/>
      <c r="G545" s="1"/>
      <c r="H545" s="1"/>
    </row>
    <row r="546" spans="1:8" ht="15.75">
      <c r="A546" s="1"/>
      <c r="B546" s="1"/>
      <c r="C546" s="33"/>
      <c r="D546" s="33"/>
      <c r="E546" s="33"/>
      <c r="F546" s="33"/>
      <c r="G546" s="1"/>
      <c r="H546" s="1"/>
    </row>
    <row r="547" spans="1:8" ht="15.75">
      <c r="A547" s="1"/>
      <c r="B547" s="1"/>
      <c r="C547" s="33"/>
      <c r="D547" s="33"/>
      <c r="E547" s="33"/>
      <c r="F547" s="33"/>
      <c r="G547" s="1"/>
      <c r="H547" s="1"/>
    </row>
    <row r="548" spans="1:8" ht="15.75">
      <c r="A548" s="1"/>
      <c r="B548" s="1"/>
      <c r="C548" s="33"/>
      <c r="D548" s="33"/>
      <c r="E548" s="33"/>
      <c r="F548" s="33"/>
      <c r="G548" s="1"/>
      <c r="H548" s="1"/>
    </row>
    <row r="549" spans="1:8" ht="15.75">
      <c r="A549" s="1"/>
      <c r="B549" s="1"/>
      <c r="C549" s="33"/>
      <c r="D549" s="33"/>
      <c r="E549" s="33"/>
      <c r="F549" s="33"/>
      <c r="G549" s="1"/>
      <c r="H549" s="1"/>
    </row>
    <row r="550" spans="1:8" ht="15.75">
      <c r="A550" s="1"/>
      <c r="B550" s="1"/>
      <c r="C550" s="33"/>
      <c r="D550" s="33"/>
      <c r="E550" s="33"/>
      <c r="F550" s="33"/>
      <c r="G550" s="1"/>
      <c r="H550" s="1"/>
    </row>
    <row r="551" spans="1:8" ht="15.75">
      <c r="A551" s="1"/>
      <c r="B551" s="1"/>
      <c r="C551" s="33"/>
      <c r="D551" s="33"/>
      <c r="E551" s="33"/>
      <c r="F551" s="33"/>
      <c r="G551" s="1"/>
      <c r="H551" s="1"/>
    </row>
    <row r="552" spans="1:8" ht="15.75">
      <c r="A552" s="1"/>
      <c r="B552" s="1"/>
      <c r="C552" s="33"/>
      <c r="D552" s="33"/>
      <c r="E552" s="33"/>
      <c r="F552" s="33"/>
      <c r="G552" s="1"/>
      <c r="H552" s="1"/>
    </row>
    <row r="553" spans="1:8" ht="15">
      <c r="A553" s="1"/>
      <c r="B553" s="1"/>
      <c r="C553" s="34"/>
      <c r="D553" s="34"/>
      <c r="E553" s="34"/>
      <c r="F553" s="34"/>
      <c r="G553" s="1"/>
      <c r="H553" s="1"/>
    </row>
    <row r="554" spans="1:8" ht="15">
      <c r="A554" s="1"/>
      <c r="B554" s="1"/>
      <c r="C554" s="34"/>
      <c r="D554" s="34"/>
      <c r="E554" s="34"/>
      <c r="F554" s="34"/>
      <c r="G554" s="1"/>
      <c r="H554" s="1"/>
    </row>
    <row r="555" spans="1:8" ht="15">
      <c r="A555" s="1"/>
      <c r="B555" s="1"/>
      <c r="C555" s="34"/>
      <c r="D555" s="34"/>
      <c r="E555" s="34"/>
      <c r="F555" s="34"/>
      <c r="G555" s="1"/>
      <c r="H555" s="1"/>
    </row>
    <row r="556" spans="1:8" ht="15">
      <c r="A556" s="1"/>
      <c r="B556" s="1"/>
      <c r="C556" s="34"/>
      <c r="D556" s="34"/>
      <c r="E556" s="34"/>
      <c r="F556" s="34"/>
      <c r="G556" s="1"/>
      <c r="H556" s="1"/>
    </row>
    <row r="557" spans="1:8" ht="15">
      <c r="A557" s="1"/>
      <c r="B557" s="1"/>
      <c r="C557" s="34"/>
      <c r="D557" s="34"/>
      <c r="E557" s="34"/>
      <c r="F557" s="34"/>
      <c r="G557" s="1"/>
      <c r="H557" s="1"/>
    </row>
    <row r="558" spans="1:8" ht="15">
      <c r="A558" s="1"/>
      <c r="B558" s="1"/>
      <c r="C558" s="34"/>
      <c r="D558" s="34"/>
      <c r="E558" s="34"/>
      <c r="F558" s="34"/>
      <c r="G558" s="1"/>
      <c r="H558" s="1"/>
    </row>
    <row r="559" spans="1:8" ht="15">
      <c r="A559" s="1"/>
      <c r="B559" s="1"/>
      <c r="C559" s="34"/>
      <c r="D559" s="34"/>
      <c r="E559" s="34"/>
      <c r="F559" s="34"/>
      <c r="G559" s="1"/>
      <c r="H559" s="1"/>
    </row>
    <row r="560" spans="1:8" ht="15">
      <c r="A560" s="1"/>
      <c r="B560" s="1"/>
      <c r="C560" s="34"/>
      <c r="D560" s="34"/>
      <c r="E560" s="34"/>
      <c r="F560" s="34"/>
      <c r="G560" s="1"/>
      <c r="H560" s="1"/>
    </row>
    <row r="561" spans="1:8" ht="15">
      <c r="A561" s="1"/>
      <c r="B561" s="1"/>
      <c r="C561" s="34"/>
      <c r="D561" s="34"/>
      <c r="E561" s="34"/>
      <c r="F561" s="34"/>
      <c r="G561" s="1"/>
      <c r="H561" s="1"/>
    </row>
    <row r="562" spans="1:8" ht="15">
      <c r="A562" s="1"/>
      <c r="B562" s="1"/>
      <c r="C562" s="34"/>
      <c r="D562" s="34"/>
      <c r="E562" s="34"/>
      <c r="F562" s="34"/>
      <c r="G562" s="1"/>
      <c r="H562" s="1"/>
    </row>
    <row r="563" spans="1:8" ht="15">
      <c r="A563" s="1"/>
      <c r="B563" s="1"/>
      <c r="C563" s="34"/>
      <c r="D563" s="34"/>
      <c r="E563" s="34"/>
      <c r="F563" s="34"/>
      <c r="G563" s="1"/>
      <c r="H563" s="1"/>
    </row>
    <row r="564" spans="1:8" ht="15">
      <c r="A564" s="1"/>
      <c r="B564" s="1"/>
      <c r="C564" s="34"/>
      <c r="D564" s="34"/>
      <c r="E564" s="34"/>
      <c r="F564" s="34"/>
      <c r="G564" s="1"/>
      <c r="H564" s="1"/>
    </row>
    <row r="565" spans="1:8" ht="15">
      <c r="A565" s="1"/>
      <c r="B565" s="1"/>
      <c r="C565" s="34"/>
      <c r="D565" s="34"/>
      <c r="E565" s="34"/>
      <c r="F565" s="34"/>
      <c r="G565" s="1"/>
      <c r="H565" s="1"/>
    </row>
    <row r="566" spans="1:8" ht="15">
      <c r="A566" s="1"/>
      <c r="B566" s="1"/>
      <c r="C566" s="34"/>
      <c r="D566" s="34"/>
      <c r="E566" s="34"/>
      <c r="F566" s="34"/>
      <c r="G566" s="1"/>
      <c r="H566" s="1"/>
    </row>
    <row r="567" spans="1:8" ht="15">
      <c r="A567" s="1"/>
      <c r="B567" s="1"/>
      <c r="C567" s="34"/>
      <c r="D567" s="34"/>
      <c r="E567" s="34"/>
      <c r="F567" s="34"/>
      <c r="G567" s="1"/>
      <c r="H567" s="1"/>
    </row>
    <row r="568" spans="1:8" ht="15">
      <c r="A568" s="1"/>
      <c r="B568" s="1"/>
      <c r="C568" s="34"/>
      <c r="D568" s="34"/>
      <c r="E568" s="34"/>
      <c r="F568" s="34"/>
      <c r="G568" s="1"/>
      <c r="H568" s="1"/>
    </row>
    <row r="569" spans="1:8" ht="15">
      <c r="A569" s="1"/>
      <c r="B569" s="1"/>
      <c r="C569" s="34"/>
      <c r="D569" s="34"/>
      <c r="E569" s="34"/>
      <c r="F569" s="34"/>
      <c r="G569" s="1"/>
      <c r="H569" s="1"/>
    </row>
    <row r="570" spans="1:8" ht="15">
      <c r="A570" s="1"/>
      <c r="B570" s="1"/>
      <c r="C570" s="34"/>
      <c r="D570" s="34"/>
      <c r="E570" s="34"/>
      <c r="F570" s="34"/>
      <c r="G570" s="1"/>
      <c r="H570" s="1"/>
    </row>
    <row r="571" spans="1:8" ht="15">
      <c r="A571" s="1"/>
      <c r="B571" s="1"/>
      <c r="C571" s="34"/>
      <c r="D571" s="34"/>
      <c r="E571" s="34"/>
      <c r="F571" s="34"/>
      <c r="G571" s="1"/>
      <c r="H571" s="1"/>
    </row>
    <row r="572" spans="1:8" ht="15">
      <c r="A572" s="1"/>
      <c r="B572" s="1"/>
      <c r="C572" s="34"/>
      <c r="D572" s="34"/>
      <c r="E572" s="34"/>
      <c r="F572" s="34"/>
      <c r="G572" s="1"/>
      <c r="H572" s="1"/>
    </row>
    <row r="573" spans="1:8" ht="15">
      <c r="A573" s="1"/>
      <c r="B573" s="1"/>
      <c r="C573" s="34"/>
      <c r="D573" s="34"/>
      <c r="E573" s="34"/>
      <c r="F573" s="34"/>
      <c r="G573" s="1"/>
      <c r="H573" s="1"/>
    </row>
    <row r="574" spans="1:8" ht="15">
      <c r="A574" s="1"/>
      <c r="B574" s="1"/>
      <c r="C574" s="34"/>
      <c r="D574" s="34"/>
      <c r="E574" s="34"/>
      <c r="F574" s="34"/>
      <c r="G574" s="1"/>
      <c r="H574" s="1"/>
    </row>
    <row r="575" spans="1:8" ht="15">
      <c r="A575" s="1"/>
      <c r="B575" s="1"/>
      <c r="C575" s="34"/>
      <c r="D575" s="34"/>
      <c r="E575" s="34"/>
      <c r="F575" s="34"/>
      <c r="G575" s="1"/>
      <c r="H575" s="1"/>
    </row>
    <row r="576" spans="1:8" ht="15">
      <c r="A576" s="1"/>
      <c r="B576" s="1"/>
      <c r="C576" s="34"/>
      <c r="D576" s="34"/>
      <c r="E576" s="34"/>
      <c r="F576" s="34"/>
      <c r="G576" s="1"/>
      <c r="H576" s="1"/>
    </row>
    <row r="577" spans="1:8" ht="15">
      <c r="A577" s="1"/>
      <c r="B577" s="1"/>
      <c r="C577" s="34"/>
      <c r="D577" s="34"/>
      <c r="E577" s="34"/>
      <c r="F577" s="34"/>
      <c r="G577" s="1"/>
      <c r="H577" s="1"/>
    </row>
    <row r="578" spans="1:8" ht="15">
      <c r="A578" s="1"/>
      <c r="B578" s="1"/>
      <c r="C578" s="34"/>
      <c r="D578" s="34"/>
      <c r="E578" s="34"/>
      <c r="F578" s="34"/>
      <c r="G578" s="1"/>
      <c r="H578" s="1"/>
    </row>
    <row r="579" spans="1:8" ht="15">
      <c r="A579" s="1"/>
      <c r="B579" s="1"/>
      <c r="C579" s="34"/>
      <c r="D579" s="34"/>
      <c r="E579" s="34"/>
      <c r="F579" s="34"/>
      <c r="G579" s="1"/>
      <c r="H579" s="1"/>
    </row>
    <row r="580" spans="1:8" ht="15">
      <c r="A580" s="1"/>
      <c r="B580" s="1"/>
      <c r="C580" s="34"/>
      <c r="D580" s="34"/>
      <c r="E580" s="34"/>
      <c r="F580" s="34"/>
      <c r="G580" s="1"/>
      <c r="H580" s="1"/>
    </row>
    <row r="581" spans="1:8" ht="15">
      <c r="A581" s="1"/>
      <c r="B581" s="1"/>
      <c r="C581" s="34"/>
      <c r="D581" s="34"/>
      <c r="E581" s="34"/>
      <c r="F581" s="34"/>
      <c r="G581" s="1"/>
      <c r="H581" s="1"/>
    </row>
    <row r="582" spans="1:8" ht="15">
      <c r="A582" s="1"/>
      <c r="B582" s="1"/>
      <c r="C582" s="34"/>
      <c r="D582" s="34"/>
      <c r="E582" s="34"/>
      <c r="F582" s="34"/>
      <c r="G582" s="1"/>
      <c r="H582" s="1"/>
    </row>
    <row r="583" spans="1:8" ht="15">
      <c r="A583" s="1"/>
      <c r="B583" s="1"/>
      <c r="C583" s="34"/>
      <c r="D583" s="34"/>
      <c r="E583" s="34"/>
      <c r="F583" s="34"/>
      <c r="G583" s="1"/>
      <c r="H583" s="1"/>
    </row>
    <row r="584" spans="1:8" ht="15">
      <c r="A584" s="1"/>
      <c r="B584" s="1"/>
      <c r="C584" s="34"/>
      <c r="D584" s="34"/>
      <c r="E584" s="34"/>
      <c r="F584" s="34"/>
      <c r="G584" s="1"/>
      <c r="H584" s="1"/>
    </row>
    <row r="585" spans="1:8" ht="15">
      <c r="A585" s="1"/>
      <c r="B585" s="1"/>
      <c r="C585" s="34"/>
      <c r="D585" s="34"/>
      <c r="E585" s="34"/>
      <c r="F585" s="34"/>
      <c r="G585" s="1"/>
      <c r="H585" s="1"/>
    </row>
    <row r="586" spans="1:8" ht="15">
      <c r="A586" s="1"/>
      <c r="B586" s="1"/>
      <c r="C586" s="34"/>
      <c r="D586" s="34"/>
      <c r="E586" s="34"/>
      <c r="F586" s="34"/>
      <c r="G586" s="1"/>
      <c r="H586" s="1"/>
    </row>
    <row r="587" spans="1:8" ht="15">
      <c r="A587" s="1"/>
      <c r="B587" s="1"/>
      <c r="C587" s="34"/>
      <c r="D587" s="34"/>
      <c r="E587" s="34"/>
      <c r="F587" s="34"/>
      <c r="G587" s="1"/>
      <c r="H587" s="1"/>
    </row>
    <row r="588" spans="1:8" ht="15">
      <c r="A588" s="1"/>
      <c r="B588" s="1"/>
      <c r="C588" s="34"/>
      <c r="D588" s="34"/>
      <c r="E588" s="34"/>
      <c r="F588" s="34"/>
      <c r="G588" s="1"/>
      <c r="H588" s="1"/>
    </row>
    <row r="589" spans="1:8" ht="15">
      <c r="A589" s="1"/>
      <c r="B589" s="1"/>
      <c r="C589" s="34"/>
      <c r="D589" s="34"/>
      <c r="E589" s="34"/>
      <c r="F589" s="34"/>
      <c r="G589" s="1"/>
      <c r="H589" s="1"/>
    </row>
    <row r="590" spans="1:8" ht="15">
      <c r="A590" s="1"/>
      <c r="B590" s="1"/>
      <c r="C590" s="34"/>
      <c r="D590" s="34"/>
      <c r="E590" s="34"/>
      <c r="F590" s="34"/>
      <c r="G590" s="1"/>
      <c r="H590" s="1"/>
    </row>
    <row r="591" spans="1:8" ht="15">
      <c r="A591" s="1"/>
      <c r="B591" s="1"/>
      <c r="C591" s="34"/>
      <c r="D591" s="34"/>
      <c r="E591" s="34"/>
      <c r="F591" s="34"/>
      <c r="G591" s="1"/>
      <c r="H591" s="1"/>
    </row>
    <row r="592" spans="1:8" ht="15">
      <c r="A592" s="1"/>
      <c r="B592" s="1"/>
      <c r="C592" s="34"/>
      <c r="D592" s="34"/>
      <c r="E592" s="34"/>
      <c r="F592" s="34"/>
      <c r="G592" s="1"/>
      <c r="H592" s="1"/>
    </row>
    <row r="593" spans="1:8" ht="15">
      <c r="A593" s="1"/>
      <c r="B593" s="1"/>
      <c r="C593" s="34"/>
      <c r="D593" s="34"/>
      <c r="E593" s="34"/>
      <c r="F593" s="34"/>
      <c r="G593" s="1"/>
      <c r="H593" s="1"/>
    </row>
    <row r="594" spans="1:8" ht="15">
      <c r="A594" s="1"/>
      <c r="B594" s="1"/>
      <c r="C594" s="34"/>
      <c r="D594" s="34"/>
      <c r="E594" s="34"/>
      <c r="F594" s="34"/>
      <c r="G594" s="1"/>
      <c r="H594" s="1"/>
    </row>
    <row r="595" spans="1:8" ht="15">
      <c r="A595" s="1"/>
      <c r="B595" s="1"/>
      <c r="C595" s="34"/>
      <c r="D595" s="34"/>
      <c r="E595" s="34"/>
      <c r="F595" s="34"/>
      <c r="G595" s="1"/>
      <c r="H595" s="1"/>
    </row>
    <row r="596" spans="1:8" ht="15">
      <c r="A596" s="1"/>
      <c r="B596" s="1"/>
      <c r="C596" s="34"/>
      <c r="D596" s="34"/>
      <c r="E596" s="34"/>
      <c r="F596" s="34"/>
      <c r="G596" s="1"/>
      <c r="H596" s="1"/>
    </row>
    <row r="597" spans="1:8" ht="15">
      <c r="A597" s="1"/>
      <c r="B597" s="1"/>
      <c r="C597" s="34"/>
      <c r="D597" s="34"/>
      <c r="E597" s="34"/>
      <c r="F597" s="34"/>
      <c r="G597" s="1"/>
      <c r="H597" s="1"/>
    </row>
    <row r="598" spans="1:8" ht="15">
      <c r="A598" s="1"/>
      <c r="B598" s="1"/>
      <c r="C598" s="34"/>
      <c r="D598" s="34"/>
      <c r="E598" s="34"/>
      <c r="F598" s="34"/>
      <c r="G598" s="1"/>
      <c r="H598" s="1"/>
    </row>
    <row r="599" spans="1:8" ht="15">
      <c r="A599" s="1"/>
      <c r="B599" s="1"/>
      <c r="C599" s="34"/>
      <c r="D599" s="34"/>
      <c r="E599" s="34"/>
      <c r="F599" s="34"/>
      <c r="G599" s="1"/>
      <c r="H599" s="1"/>
    </row>
    <row r="600" spans="1:8" ht="15">
      <c r="A600" s="1"/>
      <c r="B600" s="1"/>
      <c r="C600" s="34"/>
      <c r="D600" s="34"/>
      <c r="E600" s="34"/>
      <c r="F600" s="34"/>
      <c r="G600" s="1"/>
      <c r="H600" s="1"/>
    </row>
    <row r="601" spans="1:8" ht="15">
      <c r="A601" s="1"/>
      <c r="B601" s="1"/>
      <c r="C601" s="34"/>
      <c r="D601" s="34"/>
      <c r="E601" s="34"/>
      <c r="F601" s="34"/>
      <c r="G601" s="1"/>
      <c r="H601" s="1"/>
    </row>
    <row r="602" spans="1:8" ht="15">
      <c r="A602" s="1"/>
      <c r="B602" s="1"/>
      <c r="C602" s="34"/>
      <c r="D602" s="34"/>
      <c r="E602" s="34"/>
      <c r="F602" s="34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  <headerFooter>
    <oddHeader>&amp;R14. melléklet
a 2/2017.(V.23.) önkormányzati 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Szedres Önkormányzat</dc:creator>
  <cp:keywords/>
  <dc:description/>
  <cp:lastModifiedBy>felhasználó</cp:lastModifiedBy>
  <cp:lastPrinted>2017-05-15T06:02:21Z</cp:lastPrinted>
  <dcterms:created xsi:type="dcterms:W3CDTF">2014-01-23T10:43:38Z</dcterms:created>
  <dcterms:modified xsi:type="dcterms:W3CDTF">2017-05-26T10:00:20Z</dcterms:modified>
  <cp:category/>
  <cp:version/>
  <cp:contentType/>
  <cp:contentStatus/>
</cp:coreProperties>
</file>